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2660" windowWidth="28800" windowHeight="17320" tabRatio="987" firstSheet="2" activeTab="8"/>
  </bookViews>
  <sheets>
    <sheet name="Class.Esor.Squad." sheetId="1" r:id="rId1"/>
    <sheet name="Class.Esor.Tris" sheetId="2" r:id="rId2"/>
    <sheet name="Class.Esor.Doppio" sheetId="3" r:id="rId3"/>
    <sheet name="Class.Esor.Sing." sheetId="4" r:id="rId4"/>
    <sheet name="Class.Punti Esor.Squad." sheetId="5" r:id="rId5"/>
    <sheet name="Class.Punti Esor.Tris " sheetId="6" r:id="rId6"/>
    <sheet name="Class.Punti Esord.Doppio" sheetId="7" r:id="rId7"/>
    <sheet name="Class.Punti Esor.Singolo" sheetId="8" r:id="rId8"/>
    <sheet name="Cass.Punti Tot.Esor.Masc" sheetId="9" r:id="rId9"/>
  </sheets>
  <definedNames/>
  <calcPr fullCalcOnLoad="1"/>
</workbook>
</file>

<file path=xl/sharedStrings.xml><?xml version="1.0" encoding="utf-8"?>
<sst xmlns="http://schemas.openxmlformats.org/spreadsheetml/2006/main" count="314" uniqueCount="56">
  <si>
    <t>Class.</t>
  </si>
  <si>
    <t>Categ.</t>
  </si>
  <si>
    <t>hdp</t>
  </si>
  <si>
    <t>Nome e Cognome</t>
  </si>
  <si>
    <t>Numero</t>
  </si>
  <si>
    <t>Associazione</t>
  </si>
  <si>
    <t>Num.</t>
  </si>
  <si>
    <t xml:space="preserve">Totale </t>
  </si>
  <si>
    <t>Media</t>
  </si>
  <si>
    <t>Gioc.</t>
  </si>
  <si>
    <t>Atleta</t>
  </si>
  <si>
    <t>Tessera</t>
  </si>
  <si>
    <t>Sportiva</t>
  </si>
  <si>
    <t>Par.</t>
  </si>
  <si>
    <t>birilli</t>
  </si>
  <si>
    <t>birilli+Hcp</t>
  </si>
  <si>
    <t>M/ES</t>
  </si>
  <si>
    <t>A.S.D BARIUM</t>
  </si>
  <si>
    <t>FORMIGLIO SABINO</t>
  </si>
  <si>
    <t>AD3555</t>
  </si>
  <si>
    <t>CLASSIFICA REGIONALE ESORDIENTI TRIS</t>
  </si>
  <si>
    <t>M/E</t>
  </si>
  <si>
    <t>CLASSIFICA REGIONALE ESORDIENTI DOPPIO 1a e 2a FASE</t>
  </si>
  <si>
    <t>1a Fase</t>
  </si>
  <si>
    <t>2a Fase</t>
  </si>
  <si>
    <t>CLASSIFICA A PUNTI ESORDIENTI SQUADRA</t>
  </si>
  <si>
    <t>Punti</t>
  </si>
  <si>
    <t>Squadra</t>
  </si>
  <si>
    <t>CLASSIFICA A PUNTI ESORDIENTI DOPPIO</t>
  </si>
  <si>
    <t>Doppio</t>
  </si>
  <si>
    <t>CLASSIFICA A PUNTI ESORDIENTI SINGOLO</t>
  </si>
  <si>
    <t>CLASSIFICA A PUNTI ESORDIENTI TRIS</t>
  </si>
  <si>
    <t>Tris</t>
  </si>
  <si>
    <t>CLASSIFICA A PUNTI ESORDIENTI MASCHILI</t>
  </si>
  <si>
    <t>Singolo</t>
  </si>
  <si>
    <t>TOTALE</t>
  </si>
  <si>
    <t>A.S.D. BARIUM</t>
  </si>
  <si>
    <t>AVENTI DIRITTO ALLA FINALE ITALIANA</t>
  </si>
  <si>
    <t>AVENTI DIRITTO ALLA FINALE IN CASO DI RINUNCE</t>
  </si>
  <si>
    <t>ESCLUSI DALLA FINALE ITALIANA</t>
  </si>
  <si>
    <t>CLASSIFICA 1a FASE REGIONALE ESORDIENTI SQUADRA</t>
  </si>
  <si>
    <t>CLASSIFICA 2a FASE REGIONALE ESORDIENTI SQUADRA</t>
  </si>
  <si>
    <t>Birilli</t>
  </si>
  <si>
    <t>ù</t>
  </si>
  <si>
    <t>CLASSIFICA 1a Fase REGIONALE ESORDIENTI SINGOLO</t>
  </si>
  <si>
    <t>CAPRIATI MARCO</t>
  </si>
  <si>
    <t>AD5935</t>
  </si>
  <si>
    <t>INTINI FRANCESCO</t>
  </si>
  <si>
    <t>AD3766</t>
  </si>
  <si>
    <t>ESORDIENTI 2019</t>
  </si>
  <si>
    <t>ESORDIENTI ALL-EVENT 2019</t>
  </si>
  <si>
    <t>MORETTI VITO</t>
  </si>
  <si>
    <t>AD6265</t>
  </si>
  <si>
    <t>A.S. DOLMEN</t>
  </si>
  <si>
    <t>A.S.  DOLMEN</t>
  </si>
  <si>
    <t>Totale</t>
  </si>
</sst>
</file>

<file path=xl/styles.xml><?xml version="1.0" encoding="utf-8"?>
<styleSheet xmlns="http://schemas.openxmlformats.org/spreadsheetml/2006/main">
  <numFmts count="17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6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b/>
      <u val="single"/>
      <sz val="16"/>
      <color indexed="12"/>
      <name val="Bookman Old Style"/>
      <family val="1"/>
    </font>
    <font>
      <b/>
      <u val="single"/>
      <sz val="16"/>
      <name val="Bookman Old Style"/>
      <family val="1"/>
    </font>
    <font>
      <sz val="12"/>
      <name val="Bookman Old Style"/>
      <family val="1"/>
    </font>
    <font>
      <b/>
      <u val="single"/>
      <sz val="12"/>
      <color indexed="60"/>
      <name val="Bookman Old Style"/>
      <family val="1"/>
    </font>
    <font>
      <b/>
      <sz val="1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Bookman Old Style"/>
      <family val="1"/>
    </font>
    <font>
      <sz val="9"/>
      <name val="Bookman Old Style"/>
      <family val="1"/>
    </font>
    <font>
      <sz val="9"/>
      <name val="Comic Sans MS"/>
      <family val="4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6"/>
      <name val="Bookman Old Style"/>
      <family val="1"/>
    </font>
    <font>
      <b/>
      <sz val="8"/>
      <name val="Comic Sans MS"/>
      <family val="4"/>
    </font>
    <font>
      <sz val="14"/>
      <name val="Bookman Old Style"/>
      <family val="1"/>
    </font>
    <font>
      <sz val="9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i/>
      <u val="single"/>
      <sz val="10"/>
      <name val="Bookman Old Style"/>
      <family val="1"/>
    </font>
    <font>
      <b/>
      <u val="single"/>
      <sz val="14"/>
      <color indexed="60"/>
      <name val="Bookman Old Style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Bookman Old Style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0"/>
      <color rgb="FFDD0806"/>
      <name val="Arial"/>
      <family val="2"/>
    </font>
    <font>
      <sz val="10"/>
      <color theme="1"/>
      <name val="Arial"/>
      <family val="2"/>
    </font>
    <font>
      <sz val="10"/>
      <color rgb="FFFF000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EECFF"/>
        <bgColor indexed="64"/>
      </patternFill>
    </fill>
    <fill>
      <patternFill patternType="solid">
        <fgColor rgb="FF9E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5" fillId="34" borderId="13" xfId="36" applyNumberFormat="1" applyFont="1" applyFill="1" applyBorder="1" applyAlignment="1" applyProtection="1">
      <alignment horizontal="center" vertical="center"/>
      <protection/>
    </xf>
    <xf numFmtId="1" fontId="16" fillId="34" borderId="14" xfId="36" applyNumberFormat="1" applyFont="1" applyFill="1" applyBorder="1" applyAlignment="1" applyProtection="1">
      <alignment horizontal="center" vertical="center"/>
      <protection/>
    </xf>
    <xf numFmtId="172" fontId="1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" fontId="15" fillId="0" borderId="16" xfId="36" applyNumberFormat="1" applyFont="1" applyFill="1" applyBorder="1" applyAlignment="1" applyProtection="1">
      <alignment horizontal="center" vertical="center"/>
      <protection/>
    </xf>
    <xf numFmtId="1" fontId="16" fillId="0" borderId="16" xfId="36" applyNumberFormat="1" applyFont="1" applyFill="1" applyBorder="1" applyAlignment="1" applyProtection="1">
      <alignment horizontal="center" vertical="center"/>
      <protection/>
    </xf>
    <xf numFmtId="172" fontId="13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5" fillId="0" borderId="17" xfId="36" applyNumberFormat="1" applyFont="1" applyFill="1" applyBorder="1" applyAlignment="1" applyProtection="1">
      <alignment horizontal="center" vertical="center"/>
      <protection/>
    </xf>
    <xf numFmtId="1" fontId="16" fillId="0" borderId="17" xfId="36" applyNumberFormat="1" applyFont="1" applyFill="1" applyBorder="1" applyAlignment="1" applyProtection="1">
      <alignment horizontal="center" vertical="center"/>
      <protection/>
    </xf>
    <xf numFmtId="172" fontId="13" fillId="0" borderId="1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6" fillId="34" borderId="13" xfId="36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1" fontId="15" fillId="35" borderId="0" xfId="36" applyNumberFormat="1" applyFont="1" applyFill="1" applyBorder="1" applyAlignment="1" applyProtection="1">
      <alignment horizontal="center" vertical="center"/>
      <protection/>
    </xf>
    <xf numFmtId="1" fontId="16" fillId="35" borderId="0" xfId="36" applyNumberFormat="1" applyFont="1" applyFill="1" applyBorder="1" applyAlignment="1" applyProtection="1">
      <alignment horizontal="center" vertical="center"/>
      <protection/>
    </xf>
    <xf numFmtId="172" fontId="13" fillId="35" borderId="0" xfId="0" applyNumberFormat="1" applyFont="1" applyFill="1" applyBorder="1" applyAlignment="1">
      <alignment horizontal="center" vertical="center"/>
    </xf>
    <xf numFmtId="1" fontId="15" fillId="34" borderId="13" xfId="36" applyNumberFormat="1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1" fontId="15" fillId="38" borderId="13" xfId="36" applyNumberFormat="1" applyFont="1" applyFill="1" applyBorder="1" applyAlignment="1" applyProtection="1">
      <alignment horizontal="center" vertical="center"/>
      <protection locked="0"/>
    </xf>
    <xf numFmtId="1" fontId="15" fillId="38" borderId="13" xfId="36" applyNumberFormat="1" applyFont="1" applyFill="1" applyBorder="1" applyAlignment="1" applyProtection="1">
      <alignment horizontal="center" vertical="center"/>
      <protection/>
    </xf>
    <xf numFmtId="1" fontId="16" fillId="38" borderId="13" xfId="36" applyNumberFormat="1" applyFont="1" applyFill="1" applyBorder="1" applyAlignment="1" applyProtection="1">
      <alignment horizontal="center" vertical="center"/>
      <protection/>
    </xf>
    <xf numFmtId="1" fontId="0" fillId="38" borderId="13" xfId="0" applyNumberFormat="1" applyFont="1" applyFill="1" applyBorder="1" applyAlignment="1">
      <alignment horizontal="center"/>
    </xf>
    <xf numFmtId="0" fontId="9" fillId="40" borderId="17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1" fontId="15" fillId="40" borderId="17" xfId="36" applyNumberFormat="1" applyFont="1" applyFill="1" applyBorder="1" applyAlignment="1" applyProtection="1">
      <alignment horizontal="center" vertical="center"/>
      <protection/>
    </xf>
    <xf numFmtId="172" fontId="13" fillId="40" borderId="17" xfId="0" applyNumberFormat="1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1" fontId="15" fillId="40" borderId="0" xfId="36" applyNumberFormat="1" applyFont="1" applyFill="1" applyBorder="1" applyAlignment="1" applyProtection="1">
      <alignment horizontal="center" vertical="center"/>
      <protection/>
    </xf>
    <xf numFmtId="172" fontId="13" fillId="4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" fontId="63" fillId="41" borderId="21" xfId="0" applyNumberFormat="1" applyFont="1" applyFill="1" applyBorder="1" applyAlignment="1">
      <alignment horizontal="center" vertical="center"/>
    </xf>
    <xf numFmtId="1" fontId="63" fillId="41" borderId="13" xfId="0" applyNumberFormat="1" applyFont="1" applyFill="1" applyBorder="1" applyAlignment="1">
      <alignment horizontal="center" vertical="center"/>
    </xf>
    <xf numFmtId="1" fontId="64" fillId="42" borderId="13" xfId="3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" fontId="15" fillId="0" borderId="0" xfId="36" applyNumberFormat="1" applyFont="1" applyFill="1" applyBorder="1" applyAlignment="1" applyProtection="1">
      <alignment horizontal="center" vertical="center"/>
      <protection/>
    </xf>
    <xf numFmtId="1" fontId="16" fillId="0" borderId="0" xfId="36" applyNumberFormat="1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>
      <alignment horizontal="center" vertical="center"/>
    </xf>
    <xf numFmtId="172" fontId="10" fillId="33" borderId="2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9" fillId="43" borderId="13" xfId="0" applyFont="1" applyFill="1" applyBorder="1" applyAlignment="1">
      <alignment horizontal="center" vertical="center"/>
    </xf>
    <xf numFmtId="0" fontId="65" fillId="44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6</xdr:col>
      <xdr:colOff>200025</xdr:colOff>
      <xdr:row>4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38100</xdr:rowOff>
    </xdr:from>
    <xdr:to>
      <xdr:col>6</xdr:col>
      <xdr:colOff>733425</xdr:colOff>
      <xdr:row>4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8100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5</xdr:col>
      <xdr:colOff>857250</xdr:colOff>
      <xdr:row>4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6</xdr:col>
      <xdr:colOff>742950</xdr:colOff>
      <xdr:row>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2095500</xdr:colOff>
      <xdr:row>0</xdr:row>
      <xdr:rowOff>9525</xdr:rowOff>
    </xdr:from>
    <xdr:to>
      <xdr:col>5</xdr:col>
      <xdr:colOff>76200</xdr:colOff>
      <xdr:row>5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52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2181225</xdr:colOff>
      <xdr:row>0</xdr:row>
      <xdr:rowOff>0</xdr:rowOff>
    </xdr:from>
    <xdr:to>
      <xdr:col>5</xdr:col>
      <xdr:colOff>57150</xdr:colOff>
      <xdr:row>5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9525</xdr:rowOff>
    </xdr:from>
    <xdr:to>
      <xdr:col>5</xdr:col>
      <xdr:colOff>923925</xdr:colOff>
      <xdr:row>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9525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57150</xdr:rowOff>
    </xdr:from>
    <xdr:to>
      <xdr:col>5</xdr:col>
      <xdr:colOff>247650</xdr:colOff>
      <xdr:row>5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715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0</xdr:row>
      <xdr:rowOff>0</xdr:rowOff>
    </xdr:from>
    <xdr:to>
      <xdr:col>8</xdr:col>
      <xdr:colOff>1390650</xdr:colOff>
      <xdr:row>4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1:EB31"/>
  <sheetViews>
    <sheetView zoomScale="150" zoomScaleNormal="150" zoomScalePageLayoutView="0" workbookViewId="0" topLeftCell="A1">
      <selection activeCell="J34" sqref="J34"/>
    </sheetView>
  </sheetViews>
  <sheetFormatPr defaultColWidth="9.140625" defaultRowHeight="12.75"/>
  <cols>
    <col min="1" max="1" width="14.140625" style="1" customWidth="1"/>
    <col min="2" max="2" width="5.7109375" style="2" customWidth="1"/>
    <col min="3" max="3" width="9.421875" style="2" customWidth="1"/>
    <col min="4" max="4" width="6.7109375" style="2" customWidth="1"/>
    <col min="5" max="5" width="33.421875" style="2" customWidth="1"/>
    <col min="6" max="6" width="9.421875" style="2" customWidth="1"/>
    <col min="7" max="7" width="23.7109375" style="2" customWidth="1"/>
    <col min="8" max="8" width="7.140625" style="2" customWidth="1"/>
    <col min="9" max="9" width="9.421875" style="3" customWidth="1"/>
    <col min="10" max="10" width="10.7109375" style="3" customWidth="1"/>
    <col min="11" max="11" width="9.4218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spans="1:12" ht="13.5" customHeight="1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3.5" customHeight="1"/>
    <row r="6" spans="2:14" s="7" customFormat="1" ht="19.5" customHeight="1">
      <c r="B6" s="115" t="s">
        <v>49</v>
      </c>
      <c r="C6" s="115"/>
      <c r="D6" s="115"/>
      <c r="E6" s="115"/>
      <c r="F6" s="115"/>
      <c r="G6" s="115"/>
      <c r="H6" s="115"/>
      <c r="I6" s="115"/>
      <c r="J6" s="115"/>
      <c r="K6" s="115"/>
      <c r="L6" s="8"/>
      <c r="M6" s="9"/>
      <c r="N6" s="9"/>
    </row>
    <row r="7" spans="2:12" s="10" customFormat="1" ht="9.75" customHeight="1">
      <c r="B7" s="11"/>
      <c r="C7" s="12"/>
      <c r="D7" s="12"/>
      <c r="E7" s="13"/>
      <c r="F7" s="12"/>
      <c r="G7" s="11"/>
      <c r="I7" s="14"/>
      <c r="J7" s="14"/>
      <c r="K7" s="15"/>
      <c r="L7" s="5"/>
    </row>
    <row r="8" spans="2:14" s="10" customFormat="1" ht="15" customHeight="1">
      <c r="B8" s="116" t="s">
        <v>40</v>
      </c>
      <c r="C8" s="116"/>
      <c r="D8" s="116"/>
      <c r="E8" s="116"/>
      <c r="F8" s="116"/>
      <c r="G8" s="116"/>
      <c r="H8" s="116"/>
      <c r="I8" s="116"/>
      <c r="J8" s="116"/>
      <c r="K8" s="116"/>
      <c r="L8" s="16"/>
      <c r="M8" s="16"/>
      <c r="N8" s="16"/>
    </row>
    <row r="9" spans="1:13" s="10" customFormat="1" ht="6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</row>
    <row r="10" ht="6" customHeight="1"/>
    <row r="11" spans="2:12" s="19" customFormat="1" ht="13.5" customHeight="1">
      <c r="B11" s="117" t="s">
        <v>0</v>
      </c>
      <c r="C11" s="20" t="s">
        <v>1</v>
      </c>
      <c r="D11" s="112" t="s">
        <v>2</v>
      </c>
      <c r="E11" s="21" t="s">
        <v>3</v>
      </c>
      <c r="F11" s="21" t="s">
        <v>4</v>
      </c>
      <c r="G11" s="21" t="s">
        <v>5</v>
      </c>
      <c r="H11" s="21" t="s">
        <v>6</v>
      </c>
      <c r="I11" s="22" t="s">
        <v>7</v>
      </c>
      <c r="J11" s="22" t="s">
        <v>7</v>
      </c>
      <c r="K11" s="113" t="s">
        <v>8</v>
      </c>
      <c r="L11" s="23"/>
    </row>
    <row r="12" spans="2:12" s="19" customFormat="1" ht="13.5" customHeight="1">
      <c r="B12" s="117"/>
      <c r="C12" s="24" t="s">
        <v>9</v>
      </c>
      <c r="D12" s="112"/>
      <c r="E12" s="25" t="s">
        <v>10</v>
      </c>
      <c r="F12" s="25" t="s">
        <v>11</v>
      </c>
      <c r="G12" s="25" t="s">
        <v>12</v>
      </c>
      <c r="H12" s="25" t="s">
        <v>13</v>
      </c>
      <c r="I12" s="26" t="s">
        <v>14</v>
      </c>
      <c r="J12" s="26" t="s">
        <v>15</v>
      </c>
      <c r="K12" s="113"/>
      <c r="L12" s="23"/>
    </row>
    <row r="13" spans="2:12" s="19" customFormat="1" ht="6" customHeight="1">
      <c r="B13" s="27"/>
      <c r="C13" s="27"/>
      <c r="D13" s="27"/>
      <c r="E13" s="28"/>
      <c r="F13" s="28"/>
      <c r="G13" s="28"/>
      <c r="H13" s="28"/>
      <c r="I13" s="29"/>
      <c r="J13" s="29"/>
      <c r="K13" s="30"/>
      <c r="L13" s="23"/>
    </row>
    <row r="14" spans="1:132" s="40" customFormat="1" ht="15" customHeight="1" thickBot="1" thickTop="1">
      <c r="A14" s="31"/>
      <c r="B14" s="114">
        <v>1</v>
      </c>
      <c r="C14" s="33" t="s">
        <v>16</v>
      </c>
      <c r="D14" s="33">
        <v>15</v>
      </c>
      <c r="E14" s="34" t="s">
        <v>18</v>
      </c>
      <c r="F14" s="90" t="s">
        <v>19</v>
      </c>
      <c r="G14" s="34" t="s">
        <v>17</v>
      </c>
      <c r="H14" s="34">
        <v>4</v>
      </c>
      <c r="I14" s="35">
        <v>689</v>
      </c>
      <c r="J14" s="36">
        <f>SUM(I14)+(D14*4)</f>
        <v>749</v>
      </c>
      <c r="K14" s="37">
        <f>(I14/H14)-(D14)</f>
        <v>157.25</v>
      </c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</row>
    <row r="15" spans="1:132" s="40" customFormat="1" ht="15" customHeight="1" thickBot="1" thickTop="1">
      <c r="A15" s="41"/>
      <c r="B15" s="114"/>
      <c r="C15" s="33" t="s">
        <v>16</v>
      </c>
      <c r="D15" s="33">
        <v>15</v>
      </c>
      <c r="E15" s="34" t="s">
        <v>45</v>
      </c>
      <c r="F15" s="89" t="s">
        <v>46</v>
      </c>
      <c r="G15" s="34" t="s">
        <v>36</v>
      </c>
      <c r="H15" s="34">
        <v>4</v>
      </c>
      <c r="I15" s="35">
        <v>646</v>
      </c>
      <c r="J15" s="36">
        <f>SUM(I15)+(D15*4)</f>
        <v>706</v>
      </c>
      <c r="K15" s="37">
        <f>(I15/H15)-(D15)</f>
        <v>146.5</v>
      </c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</row>
    <row r="16" spans="1:12" s="43" customFormat="1" ht="15" customHeight="1" thickBot="1" thickTop="1">
      <c r="A16" s="41"/>
      <c r="B16" s="114"/>
      <c r="C16" s="33" t="s">
        <v>16</v>
      </c>
      <c r="D16" s="33">
        <v>15</v>
      </c>
      <c r="E16" s="34" t="s">
        <v>47</v>
      </c>
      <c r="F16" s="89" t="s">
        <v>48</v>
      </c>
      <c r="G16" s="34" t="s">
        <v>36</v>
      </c>
      <c r="H16" s="34">
        <v>4</v>
      </c>
      <c r="I16" s="35">
        <v>621</v>
      </c>
      <c r="J16" s="36">
        <f>SUM(I16)+(D16*4)</f>
        <v>681</v>
      </c>
      <c r="K16" s="37">
        <f>(I16/H16)-(D16)</f>
        <v>140.25</v>
      </c>
      <c r="L16" s="42"/>
    </row>
    <row r="17" spans="1:12" s="43" customFormat="1" ht="15" customHeight="1" thickBot="1" thickTop="1">
      <c r="A17" s="41"/>
      <c r="B17" s="114"/>
      <c r="C17" s="33"/>
      <c r="D17" s="33"/>
      <c r="E17" s="34"/>
      <c r="F17" s="34"/>
      <c r="G17" s="34"/>
      <c r="H17" s="34"/>
      <c r="I17" s="35"/>
      <c r="J17" s="36"/>
      <c r="K17" s="37"/>
      <c r="L17" s="44"/>
    </row>
    <row r="18" spans="1:12" s="43" customFormat="1" ht="6" customHeight="1" thickTop="1">
      <c r="A18" s="41"/>
      <c r="B18" s="50"/>
      <c r="C18" s="51"/>
      <c r="D18" s="51"/>
      <c r="E18" s="51"/>
      <c r="F18" s="51"/>
      <c r="G18" s="51"/>
      <c r="H18" s="51"/>
      <c r="I18" s="52"/>
      <c r="J18" s="53"/>
      <c r="K18" s="54"/>
      <c r="L18" s="44"/>
    </row>
    <row r="19" spans="2:12" s="43" customFormat="1" ht="15" customHeight="1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44"/>
    </row>
    <row r="20" spans="1:12" s="43" customFormat="1" ht="15" customHeight="1">
      <c r="A20" s="41"/>
      <c r="B20"/>
      <c r="C20"/>
      <c r="D20"/>
      <c r="E20"/>
      <c r="F20"/>
      <c r="G20"/>
      <c r="H20"/>
      <c r="I20"/>
      <c r="J20"/>
      <c r="K20"/>
      <c r="L20" s="44"/>
    </row>
    <row r="21" spans="1:12" s="43" customFormat="1" ht="6" customHeight="1">
      <c r="A21" s="41"/>
      <c r="B21"/>
      <c r="C21"/>
      <c r="D21"/>
      <c r="E21"/>
      <c r="F21"/>
      <c r="G21"/>
      <c r="H21"/>
      <c r="I21"/>
      <c r="J21"/>
      <c r="K21"/>
      <c r="L21" s="44"/>
    </row>
    <row r="22" spans="1:15" s="43" customFormat="1" ht="15" customHeight="1">
      <c r="A22"/>
      <c r="B22" s="116" t="s">
        <v>41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44"/>
      <c r="M22" s="55"/>
      <c r="N22" s="55"/>
      <c r="O22" s="55"/>
    </row>
    <row r="23" spans="1:12" s="56" customFormat="1" ht="6" customHeight="1">
      <c r="A23"/>
      <c r="B23"/>
      <c r="C23"/>
      <c r="D23"/>
      <c r="E23"/>
      <c r="F23"/>
      <c r="G23"/>
      <c r="H23"/>
      <c r="I23"/>
      <c r="J23"/>
      <c r="K23"/>
      <c r="L23" s="57"/>
    </row>
    <row r="24" spans="1:12" s="58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 s="57"/>
    </row>
    <row r="25" spans="1:14" s="58" customFormat="1" ht="13.5" customHeight="1" thickBot="1">
      <c r="A25"/>
      <c r="B25" s="117" t="s">
        <v>0</v>
      </c>
      <c r="C25" s="20" t="s">
        <v>1</v>
      </c>
      <c r="D25" s="112" t="s">
        <v>2</v>
      </c>
      <c r="E25" s="21" t="s">
        <v>3</v>
      </c>
      <c r="F25" s="21" t="s">
        <v>4</v>
      </c>
      <c r="G25" s="21" t="s">
        <v>5</v>
      </c>
      <c r="H25" s="21" t="s">
        <v>6</v>
      </c>
      <c r="I25" s="22" t="s">
        <v>7</v>
      </c>
      <c r="J25" s="22" t="s">
        <v>7</v>
      </c>
      <c r="K25" s="113" t="s">
        <v>8</v>
      </c>
      <c r="L25" s="57"/>
      <c r="N25" s="1"/>
    </row>
    <row r="26" spans="2:11" ht="13.5" customHeight="1" thickBot="1">
      <c r="B26" s="117"/>
      <c r="C26" s="24" t="s">
        <v>9</v>
      </c>
      <c r="D26" s="112"/>
      <c r="E26" s="25" t="s">
        <v>10</v>
      </c>
      <c r="F26" s="25" t="s">
        <v>11</v>
      </c>
      <c r="G26" s="25" t="s">
        <v>12</v>
      </c>
      <c r="H26" s="25" t="s">
        <v>13</v>
      </c>
      <c r="I26" s="26" t="s">
        <v>14</v>
      </c>
      <c r="J26" s="26" t="s">
        <v>15</v>
      </c>
      <c r="K26" s="113"/>
    </row>
    <row r="27" ht="6" customHeight="1" thickBot="1"/>
    <row r="28" spans="2:11" ht="15" customHeight="1" thickBot="1" thickTop="1">
      <c r="B28" s="114">
        <v>1</v>
      </c>
      <c r="C28" s="33" t="s">
        <v>16</v>
      </c>
      <c r="D28" s="33">
        <v>15</v>
      </c>
      <c r="E28" s="34" t="s">
        <v>18</v>
      </c>
      <c r="F28" s="90" t="s">
        <v>19</v>
      </c>
      <c r="G28" s="34" t="s">
        <v>17</v>
      </c>
      <c r="H28" s="34">
        <v>4</v>
      </c>
      <c r="I28" s="35">
        <v>662</v>
      </c>
      <c r="J28" s="36">
        <f>SUM(I28)+(D28*4)</f>
        <v>722</v>
      </c>
      <c r="K28" s="37">
        <f>(I28/H28)-(D28)</f>
        <v>150.5</v>
      </c>
    </row>
    <row r="29" spans="2:11" ht="15" customHeight="1" thickBot="1" thickTop="1">
      <c r="B29" s="114"/>
      <c r="C29" s="33" t="s">
        <v>16</v>
      </c>
      <c r="D29" s="33">
        <v>15</v>
      </c>
      <c r="E29" s="34" t="s">
        <v>45</v>
      </c>
      <c r="F29" s="89" t="s">
        <v>46</v>
      </c>
      <c r="G29" s="34" t="s">
        <v>36</v>
      </c>
      <c r="H29" s="34">
        <v>4</v>
      </c>
      <c r="I29" s="35">
        <v>542</v>
      </c>
      <c r="J29" s="36">
        <f>SUM(I29)+(D29*4)</f>
        <v>602</v>
      </c>
      <c r="K29" s="37">
        <f>(I29/H29)-(D29)</f>
        <v>120.5</v>
      </c>
    </row>
    <row r="30" spans="2:11" ht="15" customHeight="1" thickBot="1" thickTop="1">
      <c r="B30" s="114"/>
      <c r="C30" s="33" t="s">
        <v>16</v>
      </c>
      <c r="D30" s="33">
        <v>15</v>
      </c>
      <c r="E30" s="34" t="s">
        <v>47</v>
      </c>
      <c r="F30" s="89" t="s">
        <v>48</v>
      </c>
      <c r="G30" s="34" t="s">
        <v>36</v>
      </c>
      <c r="H30" s="34">
        <v>4</v>
      </c>
      <c r="I30" s="35">
        <v>583</v>
      </c>
      <c r="J30" s="36">
        <f>SUM(I30)+(D30*4)</f>
        <v>643</v>
      </c>
      <c r="K30" s="37">
        <f>(I30/H30)-(D30)</f>
        <v>130.75</v>
      </c>
    </row>
    <row r="31" spans="2:11" ht="15" customHeight="1" thickBot="1" thickTop="1">
      <c r="B31" s="114"/>
      <c r="C31" s="33"/>
      <c r="D31" s="33"/>
      <c r="E31" s="34"/>
      <c r="F31" s="34"/>
      <c r="G31" s="34"/>
      <c r="H31" s="34"/>
      <c r="I31" s="35"/>
      <c r="J31" s="59"/>
      <c r="K31" s="37"/>
    </row>
    <row r="32" ht="6" customHeight="1" thickTop="1"/>
  </sheetData>
  <sheetProtection password="C73D" sheet="1" objects="1" scenarios="1"/>
  <mergeCells count="11">
    <mergeCell ref="B25:B26"/>
    <mergeCell ref="D25:D26"/>
    <mergeCell ref="K25:K26"/>
    <mergeCell ref="B28:B31"/>
    <mergeCell ref="B6:K6"/>
    <mergeCell ref="B8:K8"/>
    <mergeCell ref="B11:B12"/>
    <mergeCell ref="D11:D12"/>
    <mergeCell ref="K11:K12"/>
    <mergeCell ref="B14:B17"/>
    <mergeCell ref="B22:K22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9"/>
  </sheetPr>
  <dimension ref="A1:EC18"/>
  <sheetViews>
    <sheetView zoomScale="150" zoomScaleNormal="150" zoomScalePageLayoutView="0" workbookViewId="0" topLeftCell="A1">
      <selection activeCell="G14" sqref="G14"/>
    </sheetView>
  </sheetViews>
  <sheetFormatPr defaultColWidth="9.140625" defaultRowHeight="6" customHeight="1"/>
  <cols>
    <col min="1" max="1" width="5.8515625" style="1" customWidth="1"/>
    <col min="2" max="2" width="5.7109375" style="2" customWidth="1"/>
    <col min="3" max="3" width="6.00390625" style="2" bestFit="1" customWidth="1"/>
    <col min="4" max="4" width="3.7109375" style="2" bestFit="1" customWidth="1"/>
    <col min="5" max="5" width="23.7109375" style="2" bestFit="1" customWidth="1"/>
    <col min="6" max="6" width="7.421875" style="2" bestFit="1" customWidth="1"/>
    <col min="7" max="7" width="12.28125" style="2" bestFit="1" customWidth="1"/>
    <col min="8" max="8" width="7.140625" style="2" customWidth="1"/>
    <col min="9" max="10" width="9.421875" style="3" customWidth="1"/>
    <col min="11" max="11" width="10.7109375" style="3" customWidth="1"/>
    <col min="12" max="12" width="9.421875" style="4" customWidth="1"/>
    <col min="13" max="13" width="2.7109375" style="5" customWidth="1"/>
    <col min="14" max="14" width="4.7109375" style="1" customWidth="1"/>
    <col min="15" max="16384" width="9.140625" style="1" customWidth="1"/>
  </cols>
  <sheetData>
    <row r="1" spans="1:13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3.5" customHeight="1"/>
    <row r="6" spans="2:15" s="7" customFormat="1" ht="19.5" customHeight="1">
      <c r="B6" s="115" t="s">
        <v>49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8"/>
      <c r="N6" s="9"/>
      <c r="O6" s="9"/>
    </row>
    <row r="7" spans="2:13" s="10" customFormat="1" ht="9.75" customHeight="1">
      <c r="B7" s="11"/>
      <c r="C7" s="12"/>
      <c r="D7" s="12"/>
      <c r="E7" s="13"/>
      <c r="F7" s="12"/>
      <c r="G7" s="11"/>
      <c r="I7" s="14"/>
      <c r="J7" s="14"/>
      <c r="K7" s="14"/>
      <c r="L7" s="15"/>
      <c r="M7" s="5"/>
    </row>
    <row r="8" spans="2:15" s="10" customFormat="1" ht="15" customHeight="1">
      <c r="B8" s="120" t="s">
        <v>20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60"/>
      <c r="N8" s="16"/>
      <c r="O8" s="16"/>
    </row>
    <row r="9" spans="1:14" s="10" customFormat="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8"/>
      <c r="N9" s="18"/>
    </row>
    <row r="11" spans="2:13" s="19" customFormat="1" ht="13.5" customHeight="1" thickBot="1">
      <c r="B11" s="117" t="s">
        <v>0</v>
      </c>
      <c r="C11" s="20" t="s">
        <v>1</v>
      </c>
      <c r="D11" s="112" t="s">
        <v>2</v>
      </c>
      <c r="E11" s="21" t="s">
        <v>3</v>
      </c>
      <c r="F11" s="21" t="s">
        <v>4</v>
      </c>
      <c r="G11" s="21" t="s">
        <v>5</v>
      </c>
      <c r="H11" s="21" t="s">
        <v>6</v>
      </c>
      <c r="I11" s="22" t="s">
        <v>42</v>
      </c>
      <c r="J11" s="22" t="s">
        <v>42</v>
      </c>
      <c r="K11" s="22" t="s">
        <v>7</v>
      </c>
      <c r="L11" s="113" t="s">
        <v>8</v>
      </c>
      <c r="M11" s="23"/>
    </row>
    <row r="12" spans="2:13" s="19" customFormat="1" ht="13.5" customHeight="1" thickBot="1">
      <c r="B12" s="117"/>
      <c r="C12" s="24" t="s">
        <v>9</v>
      </c>
      <c r="D12" s="112"/>
      <c r="E12" s="25" t="s">
        <v>10</v>
      </c>
      <c r="F12" s="25" t="s">
        <v>11</v>
      </c>
      <c r="G12" s="25" t="s">
        <v>12</v>
      </c>
      <c r="H12" s="25" t="s">
        <v>13</v>
      </c>
      <c r="I12" s="26" t="s">
        <v>23</v>
      </c>
      <c r="J12" s="26" t="s">
        <v>24</v>
      </c>
      <c r="K12" s="26" t="s">
        <v>15</v>
      </c>
      <c r="L12" s="113"/>
      <c r="M12" s="23"/>
    </row>
    <row r="13" spans="2:13" s="19" customFormat="1" ht="6" customHeight="1" thickBot="1">
      <c r="B13" s="27"/>
      <c r="C13" s="27"/>
      <c r="D13" s="27"/>
      <c r="E13" s="28"/>
      <c r="F13" s="28"/>
      <c r="G13" s="28"/>
      <c r="H13" s="28"/>
      <c r="I13" s="29"/>
      <c r="J13" s="29"/>
      <c r="K13" s="29"/>
      <c r="L13" s="30"/>
      <c r="M13" s="23"/>
    </row>
    <row r="14" spans="1:133" s="40" customFormat="1" ht="15" customHeight="1" thickBot="1" thickTop="1">
      <c r="A14" s="31"/>
      <c r="B14" s="114">
        <v>1</v>
      </c>
      <c r="C14" s="89" t="s">
        <v>21</v>
      </c>
      <c r="D14" s="89">
        <v>15</v>
      </c>
      <c r="E14" s="34" t="s">
        <v>18</v>
      </c>
      <c r="F14" s="90" t="s">
        <v>19</v>
      </c>
      <c r="G14" s="34" t="s">
        <v>17</v>
      </c>
      <c r="H14" s="34">
        <v>8</v>
      </c>
      <c r="I14" s="92">
        <v>761</v>
      </c>
      <c r="J14" s="92">
        <v>693</v>
      </c>
      <c r="K14" s="93">
        <f>SUM(I14)+(J14)+(D14*12)</f>
        <v>1634</v>
      </c>
      <c r="L14" s="37">
        <f>(K14/H14)-15</f>
        <v>189.25</v>
      </c>
      <c r="M14" s="118"/>
      <c r="N14" s="11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</row>
    <row r="15" spans="1:133" s="40" customFormat="1" ht="15" customHeight="1" thickBot="1" thickTop="1">
      <c r="A15" s="31"/>
      <c r="B15" s="114"/>
      <c r="C15" s="89" t="s">
        <v>21</v>
      </c>
      <c r="D15" s="89">
        <v>15</v>
      </c>
      <c r="E15" s="34" t="s">
        <v>45</v>
      </c>
      <c r="F15" s="89" t="s">
        <v>46</v>
      </c>
      <c r="G15" s="34" t="s">
        <v>36</v>
      </c>
      <c r="H15" s="34">
        <v>8</v>
      </c>
      <c r="I15" s="92">
        <v>701</v>
      </c>
      <c r="J15" s="92">
        <v>614</v>
      </c>
      <c r="K15" s="93">
        <f>SUM(I15)+(J15)+(D15*12)</f>
        <v>1495</v>
      </c>
      <c r="L15" s="37">
        <f>(K15/H15)-15</f>
        <v>171.875</v>
      </c>
      <c r="M15" s="3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</row>
    <row r="16" spans="1:14" s="43" customFormat="1" ht="15" customHeight="1" thickBot="1" thickTop="1">
      <c r="A16" s="41"/>
      <c r="B16" s="114"/>
      <c r="C16" s="89" t="s">
        <v>21</v>
      </c>
      <c r="D16" s="89">
        <v>15</v>
      </c>
      <c r="E16" s="34" t="s">
        <v>47</v>
      </c>
      <c r="F16" s="89" t="s">
        <v>48</v>
      </c>
      <c r="G16" s="34" t="s">
        <v>36</v>
      </c>
      <c r="H16" s="34">
        <v>4</v>
      </c>
      <c r="I16" s="92">
        <v>581</v>
      </c>
      <c r="J16" s="92">
        <v>0</v>
      </c>
      <c r="K16" s="93">
        <f>SUM(I16)+(J16)+(D16*12)</f>
        <v>761</v>
      </c>
      <c r="L16" s="37">
        <f>(K16/H16)-15</f>
        <v>175.25</v>
      </c>
      <c r="M16" s="119"/>
      <c r="N16" s="119"/>
    </row>
    <row r="17" spans="1:13" s="43" customFormat="1" ht="6" customHeight="1" thickTop="1">
      <c r="A17" s="41"/>
      <c r="B17" s="50"/>
      <c r="C17" s="51"/>
      <c r="D17" s="51"/>
      <c r="E17" s="51"/>
      <c r="F17" s="61"/>
      <c r="G17" s="51"/>
      <c r="H17" s="51"/>
      <c r="I17" s="52"/>
      <c r="J17" s="52"/>
      <c r="K17" s="53"/>
      <c r="L17" s="54"/>
      <c r="M17" s="44"/>
    </row>
    <row r="18" spans="1:13" s="43" customFormat="1" ht="6" customHeight="1">
      <c r="A18" s="41"/>
      <c r="B18" s="77"/>
      <c r="C18" s="64"/>
      <c r="D18" s="64"/>
      <c r="E18" s="64"/>
      <c r="F18" s="109"/>
      <c r="G18" s="64"/>
      <c r="H18" s="64"/>
      <c r="I18" s="110"/>
      <c r="J18" s="110"/>
      <c r="K18" s="111"/>
      <c r="L18" s="66"/>
      <c r="M18" s="44"/>
    </row>
    <row r="65521" ht="12.75"/>
  </sheetData>
  <sheetProtection password="C73D" sheet="1"/>
  <mergeCells count="9">
    <mergeCell ref="B14:B16"/>
    <mergeCell ref="M14:N14"/>
    <mergeCell ref="M16:N16"/>
    <mergeCell ref="B6:L6"/>
    <mergeCell ref="B8:L8"/>
    <mergeCell ref="A9:L9"/>
    <mergeCell ref="B11:B12"/>
    <mergeCell ref="D11:D12"/>
    <mergeCell ref="L11:L12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51"/>
  </sheetPr>
  <dimension ref="A1:N20"/>
  <sheetViews>
    <sheetView zoomScale="150" zoomScaleNormal="150" zoomScalePageLayoutView="0" workbookViewId="0" topLeftCell="A1">
      <selection activeCell="A1" sqref="A1"/>
    </sheetView>
  </sheetViews>
  <sheetFormatPr defaultColWidth="9.140625" defaultRowHeight="6" customHeight="1"/>
  <cols>
    <col min="1" max="1" width="14.140625" style="1" customWidth="1"/>
    <col min="2" max="2" width="5.7109375" style="2" customWidth="1"/>
    <col min="3" max="3" width="9.421875" style="2" customWidth="1"/>
    <col min="4" max="4" width="28.28125" style="2" customWidth="1"/>
    <col min="5" max="5" width="9.421875" style="2" customWidth="1"/>
    <col min="6" max="6" width="23.7109375" style="2" customWidth="1"/>
    <col min="7" max="8" width="7.140625" style="2" customWidth="1"/>
    <col min="9" max="9" width="9.421875" style="3" customWidth="1"/>
    <col min="10" max="10" width="10.7109375" style="3" customWidth="1"/>
    <col min="11" max="11" width="9.4218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spans="1:12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3.5" customHeight="1"/>
    <row r="6" spans="2:14" s="7" customFormat="1" ht="18" customHeight="1">
      <c r="B6" s="115" t="s">
        <v>49</v>
      </c>
      <c r="C6" s="115"/>
      <c r="D6" s="115"/>
      <c r="E6" s="115"/>
      <c r="F6" s="115"/>
      <c r="G6" s="115"/>
      <c r="H6" s="115"/>
      <c r="I6" s="115"/>
      <c r="J6" s="115"/>
      <c r="K6" s="115"/>
      <c r="L6" s="8"/>
      <c r="M6" s="9"/>
      <c r="N6" s="9"/>
    </row>
    <row r="7" spans="2:12" s="10" customFormat="1" ht="9.75" customHeight="1">
      <c r="B7" s="11"/>
      <c r="C7" s="12"/>
      <c r="D7" s="13"/>
      <c r="E7" s="12"/>
      <c r="F7" s="11"/>
      <c r="I7" s="14"/>
      <c r="J7" s="14"/>
      <c r="K7" s="15"/>
      <c r="L7" s="5"/>
    </row>
    <row r="8" spans="2:14" s="10" customFormat="1" ht="15" customHeight="1">
      <c r="B8" s="120" t="s">
        <v>22</v>
      </c>
      <c r="C8" s="120"/>
      <c r="D8" s="120"/>
      <c r="E8" s="120"/>
      <c r="F8" s="120"/>
      <c r="G8" s="120"/>
      <c r="H8" s="120"/>
      <c r="I8" s="120"/>
      <c r="J8" s="120"/>
      <c r="K8" s="120"/>
      <c r="L8" s="60"/>
      <c r="M8" s="16"/>
      <c r="N8" s="16"/>
    </row>
    <row r="9" spans="1:13" s="10" customFormat="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8"/>
      <c r="M9" s="18"/>
    </row>
    <row r="11" spans="2:12" s="19" customFormat="1" ht="13.5" customHeight="1">
      <c r="B11" s="117" t="s">
        <v>0</v>
      </c>
      <c r="C11" s="20" t="s">
        <v>1</v>
      </c>
      <c r="D11" s="21" t="s">
        <v>3</v>
      </c>
      <c r="E11" s="21" t="s">
        <v>4</v>
      </c>
      <c r="F11" s="21" t="s">
        <v>5</v>
      </c>
      <c r="G11" s="21" t="s">
        <v>6</v>
      </c>
      <c r="H11" s="22" t="s">
        <v>23</v>
      </c>
      <c r="I11" s="22" t="s">
        <v>24</v>
      </c>
      <c r="J11" s="22" t="s">
        <v>7</v>
      </c>
      <c r="K11" s="113" t="s">
        <v>8</v>
      </c>
      <c r="L11" s="23"/>
    </row>
    <row r="12" spans="2:12" s="19" customFormat="1" ht="13.5" customHeight="1">
      <c r="B12" s="117"/>
      <c r="C12" s="24" t="s">
        <v>9</v>
      </c>
      <c r="D12" s="25" t="s">
        <v>10</v>
      </c>
      <c r="E12" s="25" t="s">
        <v>11</v>
      </c>
      <c r="F12" s="25" t="s">
        <v>12</v>
      </c>
      <c r="G12" s="25" t="s">
        <v>13</v>
      </c>
      <c r="H12" s="26" t="s">
        <v>14</v>
      </c>
      <c r="I12" s="26" t="s">
        <v>14</v>
      </c>
      <c r="J12" s="26" t="s">
        <v>14</v>
      </c>
      <c r="K12" s="113"/>
      <c r="L12" s="23"/>
    </row>
    <row r="13" spans="2:12" s="19" customFormat="1" ht="4.5" customHeight="1" thickBot="1">
      <c r="B13" s="27"/>
      <c r="C13" s="27"/>
      <c r="D13" s="28"/>
      <c r="E13" s="28"/>
      <c r="F13" s="28"/>
      <c r="G13" s="28"/>
      <c r="H13" s="28"/>
      <c r="I13" s="29"/>
      <c r="J13" s="29"/>
      <c r="K13" s="30"/>
      <c r="L13" s="23"/>
    </row>
    <row r="14" spans="1:12" s="43" customFormat="1" ht="15" customHeight="1" thickBot="1" thickTop="1">
      <c r="A14" s="41"/>
      <c r="B14" s="114">
        <v>1</v>
      </c>
      <c r="C14" s="33" t="s">
        <v>21</v>
      </c>
      <c r="D14" s="34" t="s">
        <v>18</v>
      </c>
      <c r="E14" s="90" t="s">
        <v>19</v>
      </c>
      <c r="F14" s="122" t="s">
        <v>17</v>
      </c>
      <c r="G14" s="34">
        <v>12</v>
      </c>
      <c r="H14" s="35">
        <v>993</v>
      </c>
      <c r="I14" s="35">
        <v>1012</v>
      </c>
      <c r="J14" s="59">
        <f>SUM(H14+I14)</f>
        <v>2005</v>
      </c>
      <c r="K14" s="37">
        <f>J14/G14</f>
        <v>167.08333333333334</v>
      </c>
      <c r="L14" s="42"/>
    </row>
    <row r="15" spans="1:12" s="43" customFormat="1" ht="15" customHeight="1">
      <c r="A15" s="41"/>
      <c r="B15" s="114"/>
      <c r="C15" s="33" t="s">
        <v>21</v>
      </c>
      <c r="D15" s="34" t="s">
        <v>45</v>
      </c>
      <c r="E15" s="89" t="s">
        <v>46</v>
      </c>
      <c r="F15" s="122"/>
      <c r="G15" s="34">
        <v>12</v>
      </c>
      <c r="H15" s="35">
        <v>985</v>
      </c>
      <c r="I15" s="35">
        <v>847</v>
      </c>
      <c r="J15" s="59">
        <f>SUM(H15+I15)</f>
        <v>1832</v>
      </c>
      <c r="K15" s="37">
        <f>J15/G15</f>
        <v>152.66666666666666</v>
      </c>
      <c r="L15" s="44"/>
    </row>
    <row r="16" spans="1:12" s="43" customFormat="1" ht="7.5" customHeight="1" thickBot="1" thickTop="1">
      <c r="A16" s="41"/>
      <c r="B16" s="45"/>
      <c r="C16" s="46"/>
      <c r="D16" s="46"/>
      <c r="E16" s="46"/>
      <c r="F16" s="46"/>
      <c r="G16" s="46"/>
      <c r="H16" s="47"/>
      <c r="I16" s="47"/>
      <c r="J16" s="48"/>
      <c r="K16" s="49"/>
      <c r="L16" s="44"/>
    </row>
    <row r="17" spans="1:12" s="43" customFormat="1" ht="15" customHeight="1" thickBot="1" thickTop="1">
      <c r="A17" s="41"/>
      <c r="B17" s="114">
        <v>2</v>
      </c>
      <c r="C17" s="33" t="s">
        <v>21</v>
      </c>
      <c r="D17" s="34" t="s">
        <v>47</v>
      </c>
      <c r="E17" s="89" t="s">
        <v>48</v>
      </c>
      <c r="F17" s="123" t="s">
        <v>17</v>
      </c>
      <c r="G17" s="34">
        <v>12</v>
      </c>
      <c r="H17" s="35">
        <v>863</v>
      </c>
      <c r="I17" s="35">
        <v>950</v>
      </c>
      <c r="J17" s="59">
        <f>SUM(H17+I17)</f>
        <v>1813</v>
      </c>
      <c r="K17" s="37">
        <f>J17/G17</f>
        <v>151.08333333333334</v>
      </c>
      <c r="L17" s="44"/>
    </row>
    <row r="18" spans="1:12" s="43" customFormat="1" ht="15" customHeight="1" thickBot="1" thickTop="1">
      <c r="A18" s="41"/>
      <c r="B18" s="114"/>
      <c r="C18" s="33" t="s">
        <v>21</v>
      </c>
      <c r="D18" s="34"/>
      <c r="E18" s="90"/>
      <c r="F18" s="124"/>
      <c r="G18" s="34"/>
      <c r="H18" s="35"/>
      <c r="I18" s="35"/>
      <c r="J18" s="59">
        <f>SUM(H18+I18)</f>
        <v>0</v>
      </c>
      <c r="K18" s="37" t="e">
        <f>J18/G18</f>
        <v>#DIV/0!</v>
      </c>
      <c r="L18" s="44"/>
    </row>
    <row r="19" spans="1:12" s="43" customFormat="1" ht="7.5" customHeight="1" thickTop="1">
      <c r="A19" s="41"/>
      <c r="B19" s="67"/>
      <c r="C19" s="68"/>
      <c r="D19" s="68"/>
      <c r="E19" s="68"/>
      <c r="F19" s="68"/>
      <c r="G19" s="68"/>
      <c r="H19" s="69"/>
      <c r="I19" s="69"/>
      <c r="J19" s="70"/>
      <c r="K19" s="71"/>
      <c r="L19" s="44"/>
    </row>
    <row r="20" ht="6" customHeight="1">
      <c r="H20" s="3"/>
    </row>
    <row r="65524" ht="12.75"/>
  </sheetData>
  <sheetProtection password="C73D" sheet="1"/>
  <mergeCells count="9">
    <mergeCell ref="B17:B18"/>
    <mergeCell ref="B6:K6"/>
    <mergeCell ref="B8:K8"/>
    <mergeCell ref="A9:K9"/>
    <mergeCell ref="B11:B12"/>
    <mergeCell ref="K11:K12"/>
    <mergeCell ref="B14:B15"/>
    <mergeCell ref="F14:F15"/>
    <mergeCell ref="F17:F18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8"/>
  </sheetPr>
  <dimension ref="A1:EC23"/>
  <sheetViews>
    <sheetView zoomScale="130" zoomScaleNormal="130" zoomScalePageLayoutView="0" workbookViewId="0" topLeftCell="A1">
      <selection activeCell="E4" sqref="E4"/>
    </sheetView>
  </sheetViews>
  <sheetFormatPr defaultColWidth="9.140625" defaultRowHeight="13.5" customHeight="1"/>
  <cols>
    <col min="1" max="1" width="5.8515625" style="1" customWidth="1"/>
    <col min="2" max="2" width="5.7109375" style="2" customWidth="1"/>
    <col min="3" max="3" width="9.421875" style="2" customWidth="1"/>
    <col min="4" max="4" width="6.7109375" style="2" customWidth="1"/>
    <col min="5" max="5" width="20.8515625" style="2" customWidth="1"/>
    <col min="6" max="6" width="9.421875" style="2" customWidth="1"/>
    <col min="7" max="7" width="23.7109375" style="2" customWidth="1"/>
    <col min="8" max="8" width="7.140625" style="2" customWidth="1"/>
    <col min="9" max="9" width="7.421875" style="2" bestFit="1" customWidth="1"/>
    <col min="10" max="10" width="7.421875" style="3" bestFit="1" customWidth="1"/>
    <col min="11" max="11" width="7.421875" style="3" customWidth="1"/>
    <col min="12" max="12" width="9.421875" style="4" customWidth="1"/>
    <col min="13" max="13" width="2.7109375" style="5" customWidth="1"/>
    <col min="14" max="14" width="4.7109375" style="1" customWidth="1"/>
    <col min="15" max="16384" width="9.140625" style="1" customWidth="1"/>
  </cols>
  <sheetData>
    <row r="1" spans="1:13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2:15" s="7" customFormat="1" ht="18" customHeight="1">
      <c r="B6" s="115" t="s">
        <v>49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8"/>
      <c r="N6" s="9"/>
      <c r="O6" s="9"/>
    </row>
    <row r="7" spans="2:13" s="10" customFormat="1" ht="9.75" customHeight="1">
      <c r="B7" s="11"/>
      <c r="C7" s="12"/>
      <c r="D7" s="12"/>
      <c r="E7" s="13"/>
      <c r="F7" s="12"/>
      <c r="G7" s="11"/>
      <c r="J7" s="14"/>
      <c r="K7" s="14"/>
      <c r="L7" s="15"/>
      <c r="M7" s="5"/>
    </row>
    <row r="8" spans="2:15" s="10" customFormat="1" ht="15" customHeight="1">
      <c r="B8" s="120" t="s">
        <v>44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60"/>
      <c r="N8" s="16"/>
      <c r="O8" s="16"/>
    </row>
    <row r="9" spans="1:14" s="10" customFormat="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8"/>
      <c r="N9" s="18"/>
    </row>
    <row r="10" ht="6" customHeight="1" thickBot="1"/>
    <row r="11" spans="2:13" s="19" customFormat="1" ht="13.5" customHeight="1" thickBot="1">
      <c r="B11" s="117" t="s">
        <v>0</v>
      </c>
      <c r="C11" s="20" t="s">
        <v>1</v>
      </c>
      <c r="D11" s="112" t="s">
        <v>2</v>
      </c>
      <c r="E11" s="21" t="s">
        <v>3</v>
      </c>
      <c r="F11" s="21" t="s">
        <v>4</v>
      </c>
      <c r="G11" s="21" t="s">
        <v>5</v>
      </c>
      <c r="H11" s="21" t="s">
        <v>6</v>
      </c>
      <c r="I11" s="22" t="s">
        <v>23</v>
      </c>
      <c r="J11" s="22" t="s">
        <v>24</v>
      </c>
      <c r="K11" s="126" t="s">
        <v>55</v>
      </c>
      <c r="L11" s="113" t="s">
        <v>8</v>
      </c>
      <c r="M11" s="23"/>
    </row>
    <row r="12" spans="2:13" s="19" customFormat="1" ht="13.5" customHeight="1" thickBot="1">
      <c r="B12" s="117"/>
      <c r="C12" s="24" t="s">
        <v>9</v>
      </c>
      <c r="D12" s="112"/>
      <c r="E12" s="25" t="s">
        <v>10</v>
      </c>
      <c r="F12" s="25" t="s">
        <v>11</v>
      </c>
      <c r="G12" s="25" t="s">
        <v>12</v>
      </c>
      <c r="H12" s="25" t="s">
        <v>13</v>
      </c>
      <c r="I12" s="26" t="s">
        <v>14</v>
      </c>
      <c r="J12" s="26" t="s">
        <v>14</v>
      </c>
      <c r="K12" s="127"/>
      <c r="L12" s="113"/>
      <c r="M12" s="23"/>
    </row>
    <row r="13" spans="2:13" s="19" customFormat="1" ht="4.5" customHeight="1" thickBot="1">
      <c r="B13" s="27"/>
      <c r="C13" s="27"/>
      <c r="D13" s="27"/>
      <c r="E13" s="28"/>
      <c r="F13" s="28"/>
      <c r="G13" s="28"/>
      <c r="H13" s="28"/>
      <c r="I13" s="29"/>
      <c r="J13" s="29"/>
      <c r="K13" s="29"/>
      <c r="L13" s="30"/>
      <c r="M13" s="23"/>
    </row>
    <row r="14" spans="1:133" s="40" customFormat="1" ht="15" customHeight="1" thickBot="1" thickTop="1">
      <c r="A14" s="31"/>
      <c r="B14" s="32">
        <v>1</v>
      </c>
      <c r="C14" s="89" t="s">
        <v>16</v>
      </c>
      <c r="D14" s="89">
        <v>0</v>
      </c>
      <c r="E14" s="34" t="s">
        <v>18</v>
      </c>
      <c r="F14" s="90" t="s">
        <v>19</v>
      </c>
      <c r="G14" s="34" t="s">
        <v>17</v>
      </c>
      <c r="H14" s="34">
        <v>12</v>
      </c>
      <c r="I14" s="91">
        <v>893</v>
      </c>
      <c r="J14" s="91">
        <v>1032</v>
      </c>
      <c r="K14" s="91">
        <f>(I14+J14)</f>
        <v>1925</v>
      </c>
      <c r="L14" s="37">
        <f>K14/H14</f>
        <v>160.41666666666666</v>
      </c>
      <c r="M14" s="3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</row>
    <row r="15" spans="1:133" s="40" customFormat="1" ht="15" customHeight="1" thickBot="1" thickTop="1">
      <c r="A15" s="31"/>
      <c r="B15" s="32">
        <v>2</v>
      </c>
      <c r="C15" s="89" t="s">
        <v>16</v>
      </c>
      <c r="D15" s="89">
        <v>0</v>
      </c>
      <c r="E15" s="34" t="s">
        <v>51</v>
      </c>
      <c r="F15" s="90" t="s">
        <v>52</v>
      </c>
      <c r="G15" s="34" t="s">
        <v>53</v>
      </c>
      <c r="H15" s="34">
        <v>12</v>
      </c>
      <c r="I15" s="91">
        <v>986</v>
      </c>
      <c r="J15" s="91">
        <v>890</v>
      </c>
      <c r="K15" s="91">
        <f>(I15+J15)</f>
        <v>1876</v>
      </c>
      <c r="L15" s="37">
        <f>K15/H15</f>
        <v>156.33333333333334</v>
      </c>
      <c r="M15" s="3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</row>
    <row r="16" spans="1:133" s="40" customFormat="1" ht="15" customHeight="1" thickBot="1" thickTop="1">
      <c r="A16" s="31"/>
      <c r="B16" s="32">
        <v>3</v>
      </c>
      <c r="C16" s="89" t="s">
        <v>16</v>
      </c>
      <c r="D16" s="89">
        <v>0</v>
      </c>
      <c r="E16" s="34" t="s">
        <v>45</v>
      </c>
      <c r="F16" s="89" t="s">
        <v>46</v>
      </c>
      <c r="G16" s="34" t="s">
        <v>36</v>
      </c>
      <c r="H16" s="34">
        <v>12</v>
      </c>
      <c r="I16" s="92">
        <v>882</v>
      </c>
      <c r="J16" s="92">
        <v>929</v>
      </c>
      <c r="K16" s="91">
        <f>(I16+J16)</f>
        <v>1811</v>
      </c>
      <c r="L16" s="37">
        <f>K16/H16</f>
        <v>150.91666666666666</v>
      </c>
      <c r="M16" s="3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</row>
    <row r="17" spans="1:13" s="43" customFormat="1" ht="15" customHeight="1" thickBot="1" thickTop="1">
      <c r="A17" s="41"/>
      <c r="B17" s="32">
        <v>4</v>
      </c>
      <c r="C17" s="89" t="s">
        <v>16</v>
      </c>
      <c r="D17" s="89">
        <v>0</v>
      </c>
      <c r="E17" s="34" t="s">
        <v>47</v>
      </c>
      <c r="F17" s="89" t="s">
        <v>48</v>
      </c>
      <c r="G17" s="34" t="s">
        <v>36</v>
      </c>
      <c r="H17" s="34">
        <v>12</v>
      </c>
      <c r="I17" s="92">
        <v>656</v>
      </c>
      <c r="J17" s="92">
        <v>810</v>
      </c>
      <c r="K17" s="91">
        <f>(I17+J17)</f>
        <v>1466</v>
      </c>
      <c r="L17" s="37">
        <f>K17/H17</f>
        <v>122.16666666666667</v>
      </c>
      <c r="M17" s="42"/>
    </row>
    <row r="18" spans="1:13" s="43" customFormat="1" ht="15" customHeight="1" thickTop="1">
      <c r="A18" s="62"/>
      <c r="B18" s="95"/>
      <c r="C18" s="96"/>
      <c r="D18" s="96"/>
      <c r="E18" s="96"/>
      <c r="F18" s="96"/>
      <c r="G18" s="96"/>
      <c r="H18" s="96"/>
      <c r="I18" s="96"/>
      <c r="J18" s="97"/>
      <c r="K18" s="97"/>
      <c r="L18" s="98"/>
      <c r="M18" s="44"/>
    </row>
    <row r="19" spans="1:13" s="43" customFormat="1" ht="15" customHeight="1">
      <c r="A19" s="62"/>
      <c r="B19" s="99"/>
      <c r="C19" s="100"/>
      <c r="D19" s="100"/>
      <c r="E19" s="100"/>
      <c r="F19" s="100"/>
      <c r="G19" s="100"/>
      <c r="H19" s="100"/>
      <c r="I19" s="100"/>
      <c r="J19" s="101"/>
      <c r="K19" s="101"/>
      <c r="L19" s="102"/>
      <c r="M19" s="44"/>
    </row>
    <row r="20" spans="1:13" ht="15" customHeight="1">
      <c r="A20" s="6"/>
      <c r="B20" s="99"/>
      <c r="C20" s="100"/>
      <c r="D20" s="100"/>
      <c r="E20" s="100"/>
      <c r="F20" s="100"/>
      <c r="G20" s="100"/>
      <c r="H20" s="100"/>
      <c r="I20" s="100"/>
      <c r="J20" s="101"/>
      <c r="K20" s="101"/>
      <c r="L20" s="102"/>
      <c r="M20" s="57"/>
    </row>
    <row r="21" spans="1:13" ht="15" customHeight="1">
      <c r="A21" s="6"/>
      <c r="B21" s="99"/>
      <c r="C21" s="100"/>
      <c r="D21" s="100"/>
      <c r="E21" s="100"/>
      <c r="F21" s="100"/>
      <c r="G21" s="100"/>
      <c r="H21" s="100"/>
      <c r="I21" s="100"/>
      <c r="J21" s="101"/>
      <c r="K21" s="101"/>
      <c r="L21" s="102"/>
      <c r="M21" s="57"/>
    </row>
    <row r="22" spans="1:13" ht="15" customHeight="1">
      <c r="A22" s="6"/>
      <c r="B22" s="99"/>
      <c r="C22" s="100"/>
      <c r="D22" s="100"/>
      <c r="E22" s="100"/>
      <c r="F22" s="100"/>
      <c r="G22" s="100"/>
      <c r="H22" s="100"/>
      <c r="I22" s="100"/>
      <c r="J22" s="101"/>
      <c r="K22" s="101"/>
      <c r="L22" s="102"/>
      <c r="M22" s="57"/>
    </row>
    <row r="23" spans="1:13" ht="15" customHeight="1">
      <c r="A23" s="6"/>
      <c r="B23" s="99"/>
      <c r="C23" s="100"/>
      <c r="D23" s="100"/>
      <c r="E23" s="100"/>
      <c r="F23" s="100"/>
      <c r="G23" s="100"/>
      <c r="H23" s="100"/>
      <c r="I23" s="100"/>
      <c r="J23" s="101"/>
      <c r="K23" s="101"/>
      <c r="L23" s="102"/>
      <c r="M23" s="57"/>
    </row>
    <row r="65531" ht="12.75"/>
  </sheetData>
  <sheetProtection password="C73D" sheet="1" scenarios="1" selectLockedCells="1" selectUnlockedCells="1"/>
  <mergeCells count="7">
    <mergeCell ref="B6:L6"/>
    <mergeCell ref="B8:L8"/>
    <mergeCell ref="A9:L9"/>
    <mergeCell ref="B11:B12"/>
    <mergeCell ref="D11:D12"/>
    <mergeCell ref="L11:L12"/>
    <mergeCell ref="K11:K12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DZ16"/>
  <sheetViews>
    <sheetView zoomScale="150" zoomScaleNormal="150" zoomScalePageLayoutView="0" workbookViewId="0" topLeftCell="A1">
      <selection activeCell="F27" sqref="F27"/>
    </sheetView>
  </sheetViews>
  <sheetFormatPr defaultColWidth="9.140625" defaultRowHeight="12.75"/>
  <cols>
    <col min="1" max="1" width="5.8515625" style="1" customWidth="1"/>
    <col min="2" max="2" width="5.7109375" style="2" customWidth="1"/>
    <col min="3" max="3" width="7.140625" style="2" customWidth="1"/>
    <col min="4" max="4" width="33.421875" style="2" customWidth="1"/>
    <col min="5" max="5" width="9.421875" style="2" customWidth="1"/>
    <col min="6" max="6" width="20.7109375" style="2" customWidth="1"/>
    <col min="7" max="7" width="4.7109375" style="2" customWidth="1"/>
    <col min="8" max="8" width="9.421875" style="3" customWidth="1"/>
    <col min="9" max="9" width="9.421875" style="4" customWidth="1"/>
    <col min="10" max="10" width="2.7109375" style="5" customWidth="1"/>
    <col min="11" max="11" width="4.7109375" style="1" customWidth="1"/>
    <col min="12" max="16384" width="9.140625" style="1" customWidth="1"/>
  </cols>
  <sheetData>
    <row r="1" spans="1:12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3.5" customHeight="1"/>
    <row r="6" spans="2:13" s="7" customFormat="1" ht="19.5" customHeight="1">
      <c r="B6" s="115" t="s">
        <v>50</v>
      </c>
      <c r="C6" s="115"/>
      <c r="D6" s="115"/>
      <c r="E6" s="115"/>
      <c r="F6" s="115"/>
      <c r="G6" s="115"/>
      <c r="H6" s="115"/>
      <c r="I6" s="115"/>
      <c r="J6" s="8"/>
      <c r="K6" s="8"/>
      <c r="L6" s="8"/>
      <c r="M6" s="8"/>
    </row>
    <row r="7" spans="2:10" s="10" customFormat="1" ht="9.75" customHeight="1">
      <c r="B7" s="11"/>
      <c r="C7" s="11"/>
      <c r="D7" s="13"/>
      <c r="E7" s="12"/>
      <c r="F7" s="11"/>
      <c r="H7" s="14"/>
      <c r="I7" s="15"/>
      <c r="J7" s="5"/>
    </row>
    <row r="8" spans="2:12" s="10" customFormat="1" ht="15" customHeight="1">
      <c r="B8" s="120" t="s">
        <v>25</v>
      </c>
      <c r="C8" s="120"/>
      <c r="D8" s="120"/>
      <c r="E8" s="120"/>
      <c r="F8" s="120"/>
      <c r="G8" s="120"/>
      <c r="H8" s="120"/>
      <c r="I8" s="120"/>
      <c r="J8" s="60"/>
      <c r="K8" s="60"/>
      <c r="L8" s="60"/>
    </row>
    <row r="9" spans="1:11" s="10" customFormat="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8"/>
      <c r="K9" s="18"/>
    </row>
    <row r="10" ht="6" customHeight="1"/>
    <row r="11" spans="2:10" s="19" customFormat="1" ht="13.5" customHeight="1">
      <c r="B11" s="117" t="s">
        <v>0</v>
      </c>
      <c r="C11" s="73" t="s">
        <v>26</v>
      </c>
      <c r="D11" s="21" t="s">
        <v>3</v>
      </c>
      <c r="E11" s="21" t="s">
        <v>4</v>
      </c>
      <c r="F11" s="21" t="s">
        <v>5</v>
      </c>
      <c r="G11" s="21" t="s">
        <v>6</v>
      </c>
      <c r="H11" s="22" t="s">
        <v>7</v>
      </c>
      <c r="I11" s="113" t="s">
        <v>8</v>
      </c>
      <c r="J11" s="23"/>
    </row>
    <row r="12" spans="2:10" s="19" customFormat="1" ht="13.5" customHeight="1">
      <c r="B12" s="117"/>
      <c r="C12" s="74" t="s">
        <v>27</v>
      </c>
      <c r="D12" s="25" t="s">
        <v>10</v>
      </c>
      <c r="E12" s="25" t="s">
        <v>11</v>
      </c>
      <c r="F12" s="25" t="s">
        <v>12</v>
      </c>
      <c r="G12" s="25" t="s">
        <v>13</v>
      </c>
      <c r="H12" s="26" t="s">
        <v>14</v>
      </c>
      <c r="I12" s="113"/>
      <c r="J12" s="23"/>
    </row>
    <row r="13" spans="2:10" s="19" customFormat="1" ht="6" customHeight="1">
      <c r="B13" s="27"/>
      <c r="C13" s="27"/>
      <c r="D13" s="28"/>
      <c r="E13" s="28"/>
      <c r="F13" s="28"/>
      <c r="G13" s="28"/>
      <c r="H13" s="29"/>
      <c r="I13" s="30"/>
      <c r="J13" s="23"/>
    </row>
    <row r="14" spans="1:130" s="40" customFormat="1" ht="15" customHeight="1" thickBot="1" thickTop="1">
      <c r="A14" s="31"/>
      <c r="B14" s="32">
        <v>1</v>
      </c>
      <c r="C14" s="75">
        <v>40</v>
      </c>
      <c r="D14" s="34" t="s">
        <v>18</v>
      </c>
      <c r="E14" s="90" t="s">
        <v>19</v>
      </c>
      <c r="F14" s="34" t="s">
        <v>17</v>
      </c>
      <c r="G14" s="34">
        <v>8</v>
      </c>
      <c r="H14" s="72">
        <f>SUM('Class.Esor.Squad.'!I14)+('Class.Esor.Squad.'!I28)</f>
        <v>1351</v>
      </c>
      <c r="I14" s="37">
        <f>(H14/G14)-15</f>
        <v>153.875</v>
      </c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</row>
    <row r="15" spans="1:130" s="40" customFormat="1" ht="15" customHeight="1" thickBot="1" thickTop="1">
      <c r="A15" s="31"/>
      <c r="B15" s="32">
        <v>2</v>
      </c>
      <c r="C15" s="75">
        <v>35</v>
      </c>
      <c r="D15" s="34" t="s">
        <v>45</v>
      </c>
      <c r="E15" s="89" t="s">
        <v>46</v>
      </c>
      <c r="F15" s="34" t="s">
        <v>36</v>
      </c>
      <c r="G15" s="34">
        <v>8</v>
      </c>
      <c r="H15" s="72">
        <f>SUM('Class.Esor.Squad.'!I15)+('Class.Esor.Squad.'!J29)</f>
        <v>1248</v>
      </c>
      <c r="I15" s="37">
        <f>(H15/G15)-15</f>
        <v>141</v>
      </c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</row>
    <row r="16" spans="1:10" s="43" customFormat="1" ht="15" customHeight="1" thickBot="1" thickTop="1">
      <c r="A16" s="41"/>
      <c r="B16" s="32">
        <v>3</v>
      </c>
      <c r="C16" s="75">
        <v>30</v>
      </c>
      <c r="D16" s="34" t="s">
        <v>47</v>
      </c>
      <c r="E16" s="89" t="s">
        <v>48</v>
      </c>
      <c r="F16" s="34" t="s">
        <v>36</v>
      </c>
      <c r="G16" s="34">
        <v>8</v>
      </c>
      <c r="H16" s="72">
        <f>SUM('Class.Esor.Squad.'!I16)+('Class.Esor.Squad.'!I30)</f>
        <v>1204</v>
      </c>
      <c r="I16" s="37">
        <f>(H16/G16)-15</f>
        <v>135.5</v>
      </c>
      <c r="J16" s="42"/>
    </row>
    <row r="17" ht="13.5" thickTop="1"/>
  </sheetData>
  <sheetProtection password="C73D" sheet="1"/>
  <mergeCells count="5">
    <mergeCell ref="B6:I6"/>
    <mergeCell ref="B8:I8"/>
    <mergeCell ref="A9:I9"/>
    <mergeCell ref="B11:B12"/>
    <mergeCell ref="I11:I12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49"/>
  </sheetPr>
  <dimension ref="A1:L16"/>
  <sheetViews>
    <sheetView zoomScale="150" zoomScaleNormal="150" zoomScalePageLayoutView="0" workbookViewId="0" topLeftCell="A4">
      <selection activeCell="B6" sqref="B6:I6"/>
    </sheetView>
  </sheetViews>
  <sheetFormatPr defaultColWidth="9.140625" defaultRowHeight="12.75"/>
  <cols>
    <col min="1" max="1" width="5.8515625" style="1" customWidth="1"/>
    <col min="2" max="2" width="5.7109375" style="2" customWidth="1"/>
    <col min="3" max="3" width="7.140625" style="2" customWidth="1"/>
    <col min="4" max="4" width="33.421875" style="2" customWidth="1"/>
    <col min="5" max="5" width="9.421875" style="2" customWidth="1"/>
    <col min="6" max="6" width="20.7109375" style="2" customWidth="1"/>
    <col min="7" max="7" width="4.7109375" style="2" customWidth="1"/>
    <col min="8" max="8" width="9.421875" style="3" customWidth="1"/>
    <col min="9" max="9" width="9.421875" style="4" customWidth="1"/>
    <col min="10" max="10" width="2.7109375" style="5" customWidth="1"/>
    <col min="11" max="11" width="4.7109375" style="1" customWidth="1"/>
    <col min="12" max="16384" width="9.140625" style="1" customWidth="1"/>
  </cols>
  <sheetData>
    <row r="1" spans="1:12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9" ht="13.5" customHeight="1">
      <c r="B5" s="6"/>
      <c r="C5" s="6"/>
      <c r="D5" s="6"/>
      <c r="E5" s="6"/>
      <c r="F5" s="6"/>
      <c r="G5" s="6"/>
      <c r="H5" s="6"/>
      <c r="I5" s="6"/>
    </row>
    <row r="6" spans="2:12" s="7" customFormat="1" ht="19.5" customHeight="1">
      <c r="B6" s="115" t="s">
        <v>50</v>
      </c>
      <c r="C6" s="115"/>
      <c r="D6" s="115"/>
      <c r="E6" s="115"/>
      <c r="F6" s="115"/>
      <c r="G6" s="115"/>
      <c r="H6" s="115"/>
      <c r="I6" s="115"/>
      <c r="J6" s="8"/>
      <c r="K6" s="8"/>
      <c r="L6" s="8"/>
    </row>
    <row r="7" spans="2:10" s="10" customFormat="1" ht="9.75" customHeight="1">
      <c r="B7" s="11"/>
      <c r="C7" s="11"/>
      <c r="D7" s="13"/>
      <c r="E7" s="12"/>
      <c r="F7" s="11"/>
      <c r="H7" s="14"/>
      <c r="I7" s="15"/>
      <c r="J7" s="5"/>
    </row>
    <row r="8" spans="2:12" s="10" customFormat="1" ht="15" customHeight="1">
      <c r="B8" s="120" t="s">
        <v>31</v>
      </c>
      <c r="C8" s="120"/>
      <c r="D8" s="120"/>
      <c r="E8" s="120"/>
      <c r="F8" s="120"/>
      <c r="G8" s="120"/>
      <c r="H8" s="120"/>
      <c r="I8" s="120"/>
      <c r="J8" s="60"/>
      <c r="K8" s="60"/>
      <c r="L8" s="60"/>
    </row>
    <row r="9" spans="1:11" s="10" customFormat="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8"/>
      <c r="K9" s="18"/>
    </row>
    <row r="10" ht="6" customHeight="1"/>
    <row r="11" spans="2:10" s="19" customFormat="1" ht="13.5" customHeight="1">
      <c r="B11" s="117" t="s">
        <v>0</v>
      </c>
      <c r="C11" s="73" t="s">
        <v>26</v>
      </c>
      <c r="D11" s="21" t="s">
        <v>3</v>
      </c>
      <c r="E11" s="21" t="s">
        <v>4</v>
      </c>
      <c r="F11" s="21" t="s">
        <v>5</v>
      </c>
      <c r="G11" s="21" t="s">
        <v>6</v>
      </c>
      <c r="H11" s="22" t="s">
        <v>7</v>
      </c>
      <c r="I11" s="113" t="s">
        <v>8</v>
      </c>
      <c r="J11" s="23"/>
    </row>
    <row r="12" spans="2:10" s="19" customFormat="1" ht="13.5" customHeight="1">
      <c r="B12" s="117"/>
      <c r="C12" s="74" t="s">
        <v>32</v>
      </c>
      <c r="D12" s="25" t="s">
        <v>10</v>
      </c>
      <c r="E12" s="25" t="s">
        <v>11</v>
      </c>
      <c r="F12" s="25" t="s">
        <v>12</v>
      </c>
      <c r="G12" s="25" t="s">
        <v>13</v>
      </c>
      <c r="H12" s="26" t="s">
        <v>14</v>
      </c>
      <c r="I12" s="113"/>
      <c r="J12" s="23"/>
    </row>
    <row r="13" spans="2:10" s="19" customFormat="1" ht="6" customHeight="1" thickBot="1">
      <c r="B13" s="27"/>
      <c r="C13" s="27"/>
      <c r="D13" s="28"/>
      <c r="E13" s="28"/>
      <c r="F13" s="28"/>
      <c r="G13" s="28"/>
      <c r="H13" s="29"/>
      <c r="I13" s="30"/>
      <c r="J13" s="23"/>
    </row>
    <row r="14" spans="1:10" s="43" customFormat="1" ht="15" customHeight="1" thickBot="1" thickTop="1">
      <c r="A14" s="41"/>
      <c r="B14" s="32">
        <v>1</v>
      </c>
      <c r="C14" s="75">
        <v>40</v>
      </c>
      <c r="D14" s="34" t="s">
        <v>18</v>
      </c>
      <c r="E14" s="90" t="s">
        <v>19</v>
      </c>
      <c r="F14" s="34" t="s">
        <v>17</v>
      </c>
      <c r="G14" s="34">
        <v>8</v>
      </c>
      <c r="H14" s="105">
        <v>1634</v>
      </c>
      <c r="I14" s="37">
        <f>(H14/G14)-15</f>
        <v>189.25</v>
      </c>
      <c r="J14" s="42"/>
    </row>
    <row r="15" spans="1:10" s="43" customFormat="1" ht="15" customHeight="1" thickBot="1" thickTop="1">
      <c r="A15" s="41"/>
      <c r="B15" s="32">
        <v>2</v>
      </c>
      <c r="C15" s="76">
        <v>35</v>
      </c>
      <c r="D15" s="34" t="s">
        <v>45</v>
      </c>
      <c r="E15" s="89" t="s">
        <v>46</v>
      </c>
      <c r="F15" s="34" t="s">
        <v>36</v>
      </c>
      <c r="G15" s="34">
        <v>8</v>
      </c>
      <c r="H15" s="106">
        <v>1495</v>
      </c>
      <c r="I15" s="37">
        <f>(H15/G15)-15</f>
        <v>171.875</v>
      </c>
      <c r="J15" s="44"/>
    </row>
    <row r="16" spans="1:10" s="43" customFormat="1" ht="15" customHeight="1" thickBot="1" thickTop="1">
      <c r="A16" s="41"/>
      <c r="B16" s="32">
        <v>3</v>
      </c>
      <c r="C16" s="75">
        <v>30</v>
      </c>
      <c r="D16" s="34" t="s">
        <v>47</v>
      </c>
      <c r="E16" s="89" t="s">
        <v>48</v>
      </c>
      <c r="F16" s="34" t="s">
        <v>36</v>
      </c>
      <c r="G16" s="34">
        <v>8</v>
      </c>
      <c r="H16" s="105">
        <v>761</v>
      </c>
      <c r="I16" s="37">
        <f>(H16/G16)-15</f>
        <v>80.125</v>
      </c>
      <c r="J16" s="44"/>
    </row>
    <row r="17" ht="13.5" thickTop="1"/>
  </sheetData>
  <sheetProtection password="C73D" sheet="1" objects="1" scenarios="1" selectLockedCells="1" selectUnlockedCells="1"/>
  <mergeCells count="5">
    <mergeCell ref="B6:I6"/>
    <mergeCell ref="B8:I8"/>
    <mergeCell ref="A9:I9"/>
    <mergeCell ref="B11:B12"/>
    <mergeCell ref="I11:I12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51"/>
  </sheetPr>
  <dimension ref="A1:EB16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5.7109375" style="2" customWidth="1"/>
    <col min="3" max="3" width="7.140625" style="2" customWidth="1"/>
    <col min="4" max="4" width="29.00390625" style="2" customWidth="1"/>
    <col min="5" max="5" width="9.421875" style="2" customWidth="1"/>
    <col min="6" max="6" width="20.7109375" style="2" customWidth="1"/>
    <col min="7" max="7" width="5.8515625" style="2" customWidth="1"/>
    <col min="8" max="9" width="9.421875" style="2" customWidth="1"/>
    <col min="10" max="10" width="9.421875" style="3" customWidth="1"/>
    <col min="11" max="11" width="9.4218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spans="1:14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13.5" customHeight="1"/>
    <row r="6" spans="2:14" s="7" customFormat="1" ht="19.5" customHeight="1">
      <c r="B6" s="115" t="s">
        <v>50</v>
      </c>
      <c r="C6" s="115"/>
      <c r="D6" s="115"/>
      <c r="E6" s="115"/>
      <c r="F6" s="115"/>
      <c r="G6" s="115"/>
      <c r="H6" s="115"/>
      <c r="I6" s="115"/>
      <c r="J6" s="115"/>
      <c r="K6" s="115"/>
      <c r="L6" s="8"/>
      <c r="M6" s="8"/>
      <c r="N6" s="8"/>
    </row>
    <row r="7" spans="2:12" s="10" customFormat="1" ht="9.75" customHeight="1">
      <c r="B7" s="11"/>
      <c r="C7" s="11"/>
      <c r="D7" s="13"/>
      <c r="E7" s="12"/>
      <c r="F7" s="11"/>
      <c r="J7" s="14"/>
      <c r="K7" s="15"/>
      <c r="L7" s="5"/>
    </row>
    <row r="8" spans="2:15" s="10" customFormat="1" ht="15" customHeight="1">
      <c r="B8" s="120" t="s">
        <v>28</v>
      </c>
      <c r="C8" s="120"/>
      <c r="D8" s="120"/>
      <c r="E8" s="120"/>
      <c r="F8" s="120"/>
      <c r="G8" s="120"/>
      <c r="H8" s="120"/>
      <c r="I8" s="120"/>
      <c r="J8" s="120"/>
      <c r="K8" s="120"/>
      <c r="L8" s="60"/>
      <c r="M8" s="60"/>
      <c r="N8" s="60"/>
      <c r="O8" s="60"/>
    </row>
    <row r="9" spans="1:13" s="10" customFormat="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8"/>
      <c r="M9" s="18"/>
    </row>
    <row r="10" ht="6" customHeight="1"/>
    <row r="11" spans="2:12" s="19" customFormat="1" ht="13.5" customHeight="1">
      <c r="B11" s="117" t="s">
        <v>0</v>
      </c>
      <c r="C11" s="73" t="s">
        <v>26</v>
      </c>
      <c r="D11" s="21" t="s">
        <v>3</v>
      </c>
      <c r="E11" s="21" t="s">
        <v>4</v>
      </c>
      <c r="F11" s="21" t="s">
        <v>5</v>
      </c>
      <c r="G11" s="21" t="s">
        <v>6</v>
      </c>
      <c r="H11" s="22" t="s">
        <v>14</v>
      </c>
      <c r="I11" s="22" t="s">
        <v>14</v>
      </c>
      <c r="J11" s="22" t="s">
        <v>7</v>
      </c>
      <c r="K11" s="113" t="s">
        <v>8</v>
      </c>
      <c r="L11" s="23"/>
    </row>
    <row r="12" spans="2:12" s="19" customFormat="1" ht="13.5" customHeight="1">
      <c r="B12" s="117"/>
      <c r="C12" s="74" t="s">
        <v>29</v>
      </c>
      <c r="D12" s="25" t="s">
        <v>10</v>
      </c>
      <c r="E12" s="25" t="s">
        <v>11</v>
      </c>
      <c r="F12" s="25" t="s">
        <v>12</v>
      </c>
      <c r="G12" s="25" t="s">
        <v>13</v>
      </c>
      <c r="H12" s="26" t="s">
        <v>23</v>
      </c>
      <c r="I12" s="26" t="s">
        <v>24</v>
      </c>
      <c r="J12" s="26" t="s">
        <v>14</v>
      </c>
      <c r="K12" s="113"/>
      <c r="L12" s="23"/>
    </row>
    <row r="13" spans="2:12" s="19" customFormat="1" ht="6" customHeight="1" thickBot="1">
      <c r="B13" s="27"/>
      <c r="C13" s="27"/>
      <c r="D13" s="28"/>
      <c r="E13" s="28"/>
      <c r="F13" s="28"/>
      <c r="G13" s="28"/>
      <c r="H13" s="28"/>
      <c r="I13" s="28"/>
      <c r="J13" s="29"/>
      <c r="K13" s="30"/>
      <c r="L13" s="23"/>
    </row>
    <row r="14" spans="1:132" s="40" customFormat="1" ht="15" customHeight="1" thickBot="1" thickTop="1">
      <c r="A14" s="31"/>
      <c r="B14" s="32">
        <v>1</v>
      </c>
      <c r="C14" s="75">
        <v>40</v>
      </c>
      <c r="D14" s="34" t="s">
        <v>18</v>
      </c>
      <c r="E14" s="90" t="s">
        <v>19</v>
      </c>
      <c r="F14" s="34" t="s">
        <v>17</v>
      </c>
      <c r="G14" s="34">
        <v>12</v>
      </c>
      <c r="H14" s="107">
        <v>993</v>
      </c>
      <c r="I14" s="107">
        <v>1012</v>
      </c>
      <c r="J14" s="91">
        <f>(H14+I14)</f>
        <v>2005</v>
      </c>
      <c r="K14" s="37">
        <f>J14/G14</f>
        <v>167.08333333333334</v>
      </c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</row>
    <row r="15" spans="1:132" s="40" customFormat="1" ht="15" customHeight="1" thickBot="1" thickTop="1">
      <c r="A15" s="31"/>
      <c r="B15" s="32">
        <v>2</v>
      </c>
      <c r="C15" s="75">
        <v>35</v>
      </c>
      <c r="D15" s="34" t="s">
        <v>45</v>
      </c>
      <c r="E15" s="89" t="s">
        <v>46</v>
      </c>
      <c r="F15" s="34" t="s">
        <v>36</v>
      </c>
      <c r="G15" s="34">
        <v>12</v>
      </c>
      <c r="H15" s="107">
        <v>985</v>
      </c>
      <c r="I15" s="107">
        <v>847</v>
      </c>
      <c r="J15" s="91">
        <f>(H15+I15)</f>
        <v>1832</v>
      </c>
      <c r="K15" s="37">
        <f>J15/G15</f>
        <v>152.66666666666666</v>
      </c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</row>
    <row r="16" spans="1:12" s="43" customFormat="1" ht="15" customHeight="1" thickBot="1" thickTop="1">
      <c r="A16" s="41"/>
      <c r="B16" s="32">
        <v>3</v>
      </c>
      <c r="C16" s="75">
        <v>30</v>
      </c>
      <c r="D16" s="34" t="s">
        <v>47</v>
      </c>
      <c r="E16" s="89" t="s">
        <v>48</v>
      </c>
      <c r="F16" s="34" t="s">
        <v>36</v>
      </c>
      <c r="G16" s="34">
        <v>12</v>
      </c>
      <c r="H16" s="107">
        <v>863</v>
      </c>
      <c r="I16" s="107">
        <v>950</v>
      </c>
      <c r="J16" s="91">
        <f>(H16+I16)</f>
        <v>1813</v>
      </c>
      <c r="K16" s="37">
        <f>J16/G16</f>
        <v>151.08333333333334</v>
      </c>
      <c r="L16" s="42"/>
    </row>
    <row r="17" ht="13.5" thickTop="1"/>
  </sheetData>
  <sheetProtection password="C73D" sheet="1" objects="1" scenarios="1" selectLockedCells="1" selectUnlockedCells="1"/>
  <mergeCells count="5">
    <mergeCell ref="B6:K6"/>
    <mergeCell ref="B8:K8"/>
    <mergeCell ref="A9:K9"/>
    <mergeCell ref="B11:B12"/>
    <mergeCell ref="K11:K12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18"/>
  </sheetPr>
  <dimension ref="A1:DZ17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5.7109375" style="2" customWidth="1"/>
    <col min="3" max="3" width="7.140625" style="2" customWidth="1"/>
    <col min="4" max="4" width="23.7109375" style="2" customWidth="1"/>
    <col min="5" max="5" width="9.421875" style="2" customWidth="1"/>
    <col min="6" max="6" width="20.7109375" style="2" customWidth="1"/>
    <col min="7" max="7" width="4.7109375" style="2" customWidth="1"/>
    <col min="8" max="8" width="9.421875" style="3" customWidth="1"/>
    <col min="9" max="9" width="9.421875" style="4" customWidth="1"/>
    <col min="10" max="10" width="2.7109375" style="5" customWidth="1"/>
    <col min="11" max="11" width="4.7109375" style="1" customWidth="1"/>
    <col min="12" max="16384" width="9.140625" style="1" customWidth="1"/>
  </cols>
  <sheetData>
    <row r="1" spans="1:12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3.5" customHeight="1"/>
    <row r="6" spans="2:13" s="7" customFormat="1" ht="19.5" customHeight="1">
      <c r="B6" s="115" t="s">
        <v>50</v>
      </c>
      <c r="C6" s="115"/>
      <c r="D6" s="115"/>
      <c r="E6" s="115"/>
      <c r="F6" s="115"/>
      <c r="G6" s="115"/>
      <c r="H6" s="115"/>
      <c r="I6" s="115"/>
      <c r="J6" s="8"/>
      <c r="K6" s="8"/>
      <c r="L6" s="8"/>
      <c r="M6" s="8"/>
    </row>
    <row r="7" spans="2:10" s="10" customFormat="1" ht="9.75" customHeight="1">
      <c r="B7" s="11"/>
      <c r="C7" s="11"/>
      <c r="D7" s="13"/>
      <c r="E7" s="12"/>
      <c r="F7" s="11"/>
      <c r="H7" s="14"/>
      <c r="I7" s="15"/>
      <c r="J7" s="5"/>
    </row>
    <row r="8" spans="2:13" s="10" customFormat="1" ht="15" customHeight="1">
      <c r="B8" s="120" t="s">
        <v>30</v>
      </c>
      <c r="C8" s="120"/>
      <c r="D8" s="120"/>
      <c r="E8" s="120"/>
      <c r="F8" s="120"/>
      <c r="G8" s="120"/>
      <c r="H8" s="120"/>
      <c r="I8" s="120"/>
      <c r="J8" s="60"/>
      <c r="K8" s="60"/>
      <c r="L8" s="60"/>
      <c r="M8" s="60"/>
    </row>
    <row r="9" spans="1:11" s="10" customFormat="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8"/>
      <c r="K9" s="18"/>
    </row>
    <row r="10" ht="6" customHeight="1"/>
    <row r="11" spans="2:10" s="19" customFormat="1" ht="13.5" customHeight="1">
      <c r="B11" s="117" t="s">
        <v>0</v>
      </c>
      <c r="C11" s="125" t="s">
        <v>26</v>
      </c>
      <c r="D11" s="21" t="s">
        <v>3</v>
      </c>
      <c r="E11" s="21" t="s">
        <v>4</v>
      </c>
      <c r="F11" s="21" t="s">
        <v>5</v>
      </c>
      <c r="G11" s="21" t="s">
        <v>6</v>
      </c>
      <c r="H11" s="22" t="s">
        <v>7</v>
      </c>
      <c r="I11" s="113" t="s">
        <v>8</v>
      </c>
      <c r="J11" s="23"/>
    </row>
    <row r="12" spans="2:10" s="19" customFormat="1" ht="13.5" customHeight="1">
      <c r="B12" s="117"/>
      <c r="C12" s="125"/>
      <c r="D12" s="25" t="s">
        <v>10</v>
      </c>
      <c r="E12" s="25" t="s">
        <v>11</v>
      </c>
      <c r="F12" s="25" t="s">
        <v>12</v>
      </c>
      <c r="G12" s="25" t="s">
        <v>13</v>
      </c>
      <c r="H12" s="26" t="s">
        <v>14</v>
      </c>
      <c r="I12" s="113"/>
      <c r="J12" s="23"/>
    </row>
    <row r="13" spans="2:10" s="19" customFormat="1" ht="6" customHeight="1" thickBot="1">
      <c r="B13" s="27"/>
      <c r="C13" s="27"/>
      <c r="D13" s="28"/>
      <c r="E13" s="28"/>
      <c r="F13" s="28"/>
      <c r="G13" s="28"/>
      <c r="H13" s="29"/>
      <c r="I13" s="30"/>
      <c r="J13" s="23"/>
    </row>
    <row r="14" spans="1:130" s="40" customFormat="1" ht="15" customHeight="1" thickBot="1" thickTop="1">
      <c r="A14" s="31"/>
      <c r="B14" s="32">
        <v>1</v>
      </c>
      <c r="C14" s="75">
        <v>40</v>
      </c>
      <c r="D14" s="34" t="s">
        <v>18</v>
      </c>
      <c r="E14" s="90" t="s">
        <v>19</v>
      </c>
      <c r="F14" s="34" t="s">
        <v>17</v>
      </c>
      <c r="G14" s="34">
        <v>12</v>
      </c>
      <c r="H14" s="91">
        <v>1925</v>
      </c>
      <c r="I14" s="37">
        <f>H14/G14</f>
        <v>160.41666666666666</v>
      </c>
      <c r="J14" s="38"/>
      <c r="K14" s="39"/>
      <c r="L14" s="7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</row>
    <row r="15" spans="1:130" s="40" customFormat="1" ht="15" customHeight="1" thickBot="1" thickTop="1">
      <c r="A15" s="31"/>
      <c r="B15" s="32">
        <v>2</v>
      </c>
      <c r="C15" s="75">
        <v>35</v>
      </c>
      <c r="D15" s="34" t="s">
        <v>51</v>
      </c>
      <c r="E15" s="90" t="s">
        <v>52</v>
      </c>
      <c r="F15" s="34" t="s">
        <v>53</v>
      </c>
      <c r="G15" s="34">
        <v>12</v>
      </c>
      <c r="H15" s="91">
        <v>1876</v>
      </c>
      <c r="I15" s="37">
        <f>H15/G15</f>
        <v>156.33333333333334</v>
      </c>
      <c r="J15" s="38"/>
      <c r="K15" s="39"/>
      <c r="L15" s="7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</row>
    <row r="16" spans="1:130" s="40" customFormat="1" ht="15" customHeight="1" thickBot="1" thickTop="1">
      <c r="A16" s="31"/>
      <c r="B16" s="32">
        <v>3</v>
      </c>
      <c r="C16" s="75">
        <v>30</v>
      </c>
      <c r="D16" s="34" t="s">
        <v>45</v>
      </c>
      <c r="E16" s="89" t="s">
        <v>46</v>
      </c>
      <c r="F16" s="34" t="s">
        <v>36</v>
      </c>
      <c r="G16" s="34">
        <v>12</v>
      </c>
      <c r="H16" s="92">
        <v>1811</v>
      </c>
      <c r="I16" s="37">
        <f>H16/G16</f>
        <v>150.91666666666666</v>
      </c>
      <c r="J16" s="38"/>
      <c r="K16" s="39"/>
      <c r="L16" s="7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</row>
    <row r="17" spans="1:12" s="43" customFormat="1" ht="15" customHeight="1" thickBot="1" thickTop="1">
      <c r="A17" s="41"/>
      <c r="B17" s="32">
        <v>4</v>
      </c>
      <c r="C17" s="75">
        <v>26</v>
      </c>
      <c r="D17" s="34" t="s">
        <v>47</v>
      </c>
      <c r="E17" s="89" t="s">
        <v>48</v>
      </c>
      <c r="F17" s="34" t="s">
        <v>36</v>
      </c>
      <c r="G17" s="34">
        <v>12</v>
      </c>
      <c r="H17" s="92">
        <v>1466</v>
      </c>
      <c r="I17" s="37">
        <f>H17/G17</f>
        <v>122.16666666666667</v>
      </c>
      <c r="J17" s="42"/>
      <c r="L17" s="77"/>
    </row>
    <row r="18" ht="13.5" thickTop="1"/>
  </sheetData>
  <sheetProtection password="C73D" sheet="1" scenarios="1" selectLockedCells="1" selectUnlockedCells="1"/>
  <mergeCells count="6">
    <mergeCell ref="B6:I6"/>
    <mergeCell ref="B8:I8"/>
    <mergeCell ref="A9:I9"/>
    <mergeCell ref="B11:B12"/>
    <mergeCell ref="C11:C12"/>
    <mergeCell ref="I11:I12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60"/>
  </sheetPr>
  <dimension ref="A1:Q24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7109375" style="2" customWidth="1"/>
    <col min="3" max="6" width="7.140625" style="2" customWidth="1"/>
    <col min="7" max="7" width="8.7109375" style="2" customWidth="1"/>
    <col min="8" max="8" width="6.7109375" style="2" customWidth="1"/>
    <col min="9" max="9" width="33.421875" style="2" customWidth="1"/>
    <col min="10" max="10" width="8.00390625" style="2" customWidth="1"/>
    <col min="11" max="11" width="17.28125" style="2" customWidth="1"/>
    <col min="12" max="12" width="4.7109375" style="2" customWidth="1"/>
    <col min="13" max="13" width="7.7109375" style="3" customWidth="1"/>
    <col min="14" max="14" width="8.140625" style="4" customWidth="1"/>
    <col min="15" max="15" width="2.7109375" style="5" customWidth="1"/>
    <col min="16" max="16" width="4.7109375" style="1" customWidth="1"/>
    <col min="17" max="16384" width="9.140625" style="1" customWidth="1"/>
  </cols>
  <sheetData>
    <row r="1" spans="1:15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13.5" customHeight="1"/>
    <row r="6" spans="2:17" s="7" customFormat="1" ht="19.5" customHeight="1">
      <c r="B6" s="115" t="s">
        <v>50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8"/>
      <c r="P6" s="8"/>
      <c r="Q6" s="9"/>
    </row>
    <row r="7" spans="2:15" s="10" customFormat="1" ht="9.75" customHeight="1">
      <c r="B7" s="11"/>
      <c r="C7" s="11"/>
      <c r="D7" s="11"/>
      <c r="E7" s="11"/>
      <c r="F7" s="11"/>
      <c r="G7" s="11"/>
      <c r="H7" s="12"/>
      <c r="I7" s="13"/>
      <c r="J7" s="12"/>
      <c r="K7" s="11"/>
      <c r="M7" s="14"/>
      <c r="N7" s="15"/>
      <c r="O7" s="5"/>
    </row>
    <row r="8" spans="1:17" s="10" customFormat="1" ht="15" customHeight="1">
      <c r="A8" s="60"/>
      <c r="B8" s="120" t="s">
        <v>33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6"/>
      <c r="P8" s="16"/>
      <c r="Q8" s="16"/>
    </row>
    <row r="9" spans="1:16" s="10" customFormat="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8"/>
      <c r="P9" s="18"/>
    </row>
    <row r="10" ht="6" customHeight="1"/>
    <row r="11" spans="2:15" s="19" customFormat="1" ht="13.5" customHeight="1">
      <c r="B11" s="117" t="s">
        <v>0</v>
      </c>
      <c r="C11" s="73" t="s">
        <v>26</v>
      </c>
      <c r="D11" s="73" t="s">
        <v>26</v>
      </c>
      <c r="E11" s="73" t="s">
        <v>26</v>
      </c>
      <c r="F11" s="73" t="s">
        <v>26</v>
      </c>
      <c r="G11" s="73" t="s">
        <v>26</v>
      </c>
      <c r="H11" s="20" t="s">
        <v>1</v>
      </c>
      <c r="I11" s="21" t="s">
        <v>3</v>
      </c>
      <c r="J11" s="21" t="s">
        <v>4</v>
      </c>
      <c r="K11" s="21" t="s">
        <v>5</v>
      </c>
      <c r="L11" s="21" t="s">
        <v>6</v>
      </c>
      <c r="M11" s="22" t="s">
        <v>7</v>
      </c>
      <c r="N11" s="113" t="s">
        <v>8</v>
      </c>
      <c r="O11" s="23"/>
    </row>
    <row r="12" spans="2:15" s="19" customFormat="1" ht="13.5" customHeight="1">
      <c r="B12" s="117"/>
      <c r="C12" s="74" t="s">
        <v>27</v>
      </c>
      <c r="D12" s="74" t="s">
        <v>32</v>
      </c>
      <c r="E12" s="74" t="s">
        <v>29</v>
      </c>
      <c r="F12" s="74" t="s">
        <v>34</v>
      </c>
      <c r="G12" s="74" t="s">
        <v>35</v>
      </c>
      <c r="H12" s="24" t="s">
        <v>9</v>
      </c>
      <c r="I12" s="25" t="s">
        <v>10</v>
      </c>
      <c r="J12" s="25" t="s">
        <v>11</v>
      </c>
      <c r="K12" s="25" t="s">
        <v>12</v>
      </c>
      <c r="L12" s="25" t="s">
        <v>13</v>
      </c>
      <c r="M12" s="26" t="s">
        <v>14</v>
      </c>
      <c r="N12" s="113"/>
      <c r="O12" s="23"/>
    </row>
    <row r="13" spans="2:15" s="19" customFormat="1" ht="6" customHeight="1">
      <c r="B13" s="27"/>
      <c r="C13" s="27"/>
      <c r="D13" s="27"/>
      <c r="E13" s="27"/>
      <c r="F13" s="27"/>
      <c r="G13" s="78"/>
      <c r="H13" s="27"/>
      <c r="I13" s="28"/>
      <c r="J13" s="28"/>
      <c r="K13" s="28"/>
      <c r="L13" s="28"/>
      <c r="M13" s="29"/>
      <c r="N13" s="30"/>
      <c r="O13" s="23"/>
    </row>
    <row r="14" spans="1:15" s="39" customFormat="1" ht="15" customHeight="1" thickBot="1" thickTop="1">
      <c r="A14" s="31"/>
      <c r="B14" s="79">
        <v>1</v>
      </c>
      <c r="C14" s="75">
        <v>40</v>
      </c>
      <c r="D14" s="76">
        <v>40</v>
      </c>
      <c r="E14" s="75">
        <v>40</v>
      </c>
      <c r="F14" s="75">
        <v>40</v>
      </c>
      <c r="G14" s="80">
        <f>SUM(C14,D14,E14,F14)</f>
        <v>160</v>
      </c>
      <c r="H14" s="89" t="s">
        <v>16</v>
      </c>
      <c r="I14" s="34" t="s">
        <v>18</v>
      </c>
      <c r="J14" s="90" t="s">
        <v>19</v>
      </c>
      <c r="K14" s="34" t="s">
        <v>17</v>
      </c>
      <c r="L14" s="34">
        <v>40</v>
      </c>
      <c r="M14" s="94">
        <f>SUM('Class.Punti Esor.Squad.'!H14)+('Class.Punti Esor.Tris '!H14)+('Class.Punti Esord.Doppio'!J14)+'Class.Punti Esor.Singolo'!H14</f>
        <v>6915</v>
      </c>
      <c r="N14" s="37">
        <f>(M14/L14)-15</f>
        <v>157.875</v>
      </c>
      <c r="O14" s="38"/>
    </row>
    <row r="15" spans="1:15" s="39" customFormat="1" ht="15" customHeight="1" thickBot="1" thickTop="1">
      <c r="A15" s="31"/>
      <c r="B15" s="79">
        <v>2</v>
      </c>
      <c r="C15" s="75">
        <v>35</v>
      </c>
      <c r="D15" s="75">
        <v>35</v>
      </c>
      <c r="E15" s="75">
        <v>35</v>
      </c>
      <c r="F15" s="76">
        <v>30</v>
      </c>
      <c r="G15" s="80">
        <f>SUM(C15,D15,E15,F15)</f>
        <v>135</v>
      </c>
      <c r="H15" s="89" t="s">
        <v>16</v>
      </c>
      <c r="I15" s="34" t="s">
        <v>45</v>
      </c>
      <c r="J15" s="89" t="s">
        <v>46</v>
      </c>
      <c r="K15" s="34" t="s">
        <v>36</v>
      </c>
      <c r="L15" s="34">
        <v>40</v>
      </c>
      <c r="M15" s="94">
        <f>SUM('Class.Punti Esor.Squad.'!H15)+('Class.Punti Esor.Tris '!H15)+('Class.Punti Esord.Doppio'!J15)+'Class.Punti Esor.Singolo'!H16</f>
        <v>6386</v>
      </c>
      <c r="N15" s="37">
        <f>(M15/L15)-15</f>
        <v>144.65</v>
      </c>
      <c r="O15" s="38"/>
    </row>
    <row r="16" spans="1:15" s="39" customFormat="1" ht="15" customHeight="1" thickBot="1" thickTop="1">
      <c r="A16" s="31"/>
      <c r="B16" s="128">
        <v>3</v>
      </c>
      <c r="C16" s="75">
        <v>30</v>
      </c>
      <c r="D16" s="75">
        <v>0</v>
      </c>
      <c r="E16" s="75">
        <v>30</v>
      </c>
      <c r="F16" s="75">
        <v>26</v>
      </c>
      <c r="G16" s="80">
        <f>SUM(C16,D16,E16,F16)</f>
        <v>86</v>
      </c>
      <c r="H16" s="89" t="s">
        <v>16</v>
      </c>
      <c r="I16" s="34" t="s">
        <v>47</v>
      </c>
      <c r="J16" s="89" t="s">
        <v>48</v>
      </c>
      <c r="K16" s="34" t="s">
        <v>36</v>
      </c>
      <c r="L16" s="34">
        <v>36</v>
      </c>
      <c r="M16" s="94">
        <f>SUM('Class.Punti Esor.Squad.'!H16)+('Class.Punti Esor.Tris '!H16)+('Class.Punti Esord.Doppio'!J16)+'Class.Punti Esor.Singolo'!H17</f>
        <v>5244</v>
      </c>
      <c r="N16" s="37">
        <f>(M16/L16)-15</f>
        <v>130.66666666666666</v>
      </c>
      <c r="O16" s="38"/>
    </row>
    <row r="17" spans="1:15" s="43" customFormat="1" ht="15" customHeight="1" thickBot="1" thickTop="1">
      <c r="A17" s="41"/>
      <c r="B17" s="130">
        <v>3</v>
      </c>
      <c r="C17" s="75">
        <v>0</v>
      </c>
      <c r="D17" s="75">
        <v>0</v>
      </c>
      <c r="E17" s="75">
        <v>0</v>
      </c>
      <c r="F17" s="75">
        <v>35</v>
      </c>
      <c r="G17" s="80">
        <f>SUM(C17,D17,E17,F17)</f>
        <v>35</v>
      </c>
      <c r="H17" s="89" t="s">
        <v>16</v>
      </c>
      <c r="I17" s="34" t="s">
        <v>51</v>
      </c>
      <c r="J17" s="89" t="s">
        <v>52</v>
      </c>
      <c r="K17" s="34" t="s">
        <v>54</v>
      </c>
      <c r="L17" s="34">
        <v>12</v>
      </c>
      <c r="M17" s="94">
        <f>SUM('Class.Punti Esor.Squad.'!H17)+('Class.Punti Esor.Tris '!H17)+('Class.Punti Esord.Doppio'!J17)+'Class.Punti Esor.Singolo'!H15</f>
        <v>1876</v>
      </c>
      <c r="N17" s="37">
        <f>(M17/L17)-15</f>
        <v>141.33333333333334</v>
      </c>
      <c r="O17" s="42"/>
    </row>
    <row r="18" spans="2:15" s="56" customFormat="1" ht="13.5" customHeight="1" thickTop="1">
      <c r="B18" s="81"/>
      <c r="C18" s="82"/>
      <c r="D18" s="82"/>
      <c r="E18" s="82"/>
      <c r="F18" s="82"/>
      <c r="G18" s="82"/>
      <c r="H18" s="83"/>
      <c r="I18" s="83"/>
      <c r="J18" s="83"/>
      <c r="K18" s="83"/>
      <c r="L18" s="83"/>
      <c r="M18" s="84"/>
      <c r="N18" s="85"/>
      <c r="O18" s="57"/>
    </row>
    <row r="19" spans="2:15" s="56" customFormat="1" ht="13.5" customHeight="1">
      <c r="B19" s="82"/>
      <c r="C19" s="82"/>
      <c r="D19" s="82"/>
      <c r="E19" s="82"/>
      <c r="F19" s="82"/>
      <c r="G19" s="82"/>
      <c r="H19" s="83"/>
      <c r="I19" s="83"/>
      <c r="J19" s="83"/>
      <c r="K19" s="83"/>
      <c r="L19" s="83"/>
      <c r="M19" s="84"/>
      <c r="N19" s="85"/>
      <c r="O19" s="57"/>
    </row>
    <row r="20" spans="2:15" s="58" customFormat="1" ht="13.5" customHeight="1">
      <c r="B20" s="86"/>
      <c r="C20" s="86"/>
      <c r="D20" s="86"/>
      <c r="E20" s="87" t="s">
        <v>37</v>
      </c>
      <c r="G20" s="63"/>
      <c r="H20" s="64"/>
      <c r="I20" s="64"/>
      <c r="J20" s="88"/>
      <c r="K20" s="64"/>
      <c r="L20" s="64"/>
      <c r="M20" s="65"/>
      <c r="N20" s="66"/>
      <c r="O20" s="57"/>
    </row>
    <row r="22" spans="2:5" ht="12.75">
      <c r="B22" s="129"/>
      <c r="C22" s="129"/>
      <c r="D22" s="129"/>
      <c r="E22" s="104" t="s">
        <v>38</v>
      </c>
    </row>
    <row r="24" spans="2:5" ht="12.75">
      <c r="B24" s="131"/>
      <c r="C24" s="131"/>
      <c r="D24" s="131"/>
      <c r="E24" s="103" t="s">
        <v>39</v>
      </c>
    </row>
  </sheetData>
  <sheetProtection/>
  <mergeCells count="5">
    <mergeCell ref="B6:N6"/>
    <mergeCell ref="B8:N8"/>
    <mergeCell ref="A9:N9"/>
    <mergeCell ref="B11:B12"/>
    <mergeCell ref="N11:N12"/>
  </mergeCells>
  <printOptions/>
  <pageMargins left="0" right="0" top="0" bottom="0" header="0.5118055555555555" footer="0.5118055555555555"/>
  <pageSetup horizontalDpi="300" verticalDpi="300" orientation="landscape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puglia@pec.fisb.it</cp:lastModifiedBy>
  <dcterms:modified xsi:type="dcterms:W3CDTF">2019-10-20T14:17:55Z</dcterms:modified>
  <cp:category/>
  <cp:version/>
  <cp:contentType/>
  <cp:contentStatus/>
</cp:coreProperties>
</file>